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таша\меню 2021\"/>
    </mc:Choice>
  </mc:AlternateContent>
  <bookViews>
    <workbookView xWindow="0" yWindow="0" windowWidth="20490" windowHeight="70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state="hidden" r:id="rId11"/>
    <sheet name="Лист12" sheetId="12" state="hidden" r:id="rId12"/>
    <sheet name="Лист13" sheetId="13" state="hidden" r:id="rId13"/>
    <sheet name="Лист14" sheetId="14" state="hidden" r:id="rId14"/>
  </sheets>
  <definedNames>
    <definedName name="_xlnm.Print_Area" localSheetId="10">Лист11!$A$1:$AA$34</definedName>
    <definedName name="_xlnm.Print_Area" localSheetId="1">Лист2!$A$1:$R$19</definedName>
  </definedNames>
  <calcPr calcId="162913"/>
</workbook>
</file>

<file path=xl/calcChain.xml><?xml version="1.0" encoding="utf-8"?>
<calcChain xmlns="http://schemas.openxmlformats.org/spreadsheetml/2006/main">
  <c r="O215" i="1" l="1"/>
  <c r="N215" i="1"/>
  <c r="M215" i="1"/>
  <c r="L215" i="1"/>
  <c r="K215" i="1"/>
  <c r="J215" i="1"/>
  <c r="I215" i="1"/>
  <c r="H215" i="1"/>
  <c r="G215" i="1"/>
  <c r="F215" i="1"/>
  <c r="E215" i="1"/>
  <c r="O20" i="1" l="1"/>
  <c r="N20" i="1"/>
  <c r="M20" i="1"/>
  <c r="L20" i="1"/>
  <c r="K20" i="1"/>
  <c r="J20" i="1"/>
  <c r="I20" i="1"/>
  <c r="H20" i="1"/>
  <c r="G20" i="1"/>
  <c r="F20" i="1"/>
  <c r="E20" i="1"/>
  <c r="P18" i="2" l="1"/>
  <c r="O18" i="2"/>
  <c r="N18" i="2"/>
  <c r="M18" i="2"/>
  <c r="L18" i="2"/>
  <c r="K18" i="2"/>
  <c r="J18" i="2"/>
  <c r="I18" i="2"/>
  <c r="H18" i="2"/>
  <c r="G18" i="2"/>
  <c r="T18" i="2" s="1"/>
  <c r="F18" i="2"/>
  <c r="S18" i="2" s="1"/>
  <c r="E18" i="2"/>
  <c r="R18" i="2" s="1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P9" i="2"/>
  <c r="P19" i="2" s="1"/>
  <c r="O9" i="2"/>
  <c r="O19" i="2" s="1"/>
  <c r="N9" i="2"/>
  <c r="N19" i="2" s="1"/>
  <c r="M9" i="2"/>
  <c r="M19" i="2" s="1"/>
  <c r="L9" i="2"/>
  <c r="L19" i="2" s="1"/>
  <c r="K9" i="2"/>
  <c r="K19" i="2" s="1"/>
  <c r="J9" i="2"/>
  <c r="J19" i="2" s="1"/>
  <c r="I9" i="2"/>
  <c r="I19" i="2" s="1"/>
  <c r="H9" i="2"/>
  <c r="H19" i="2" s="1"/>
  <c r="G9" i="2"/>
  <c r="G19" i="2" s="1"/>
  <c r="T19" i="2" s="1"/>
  <c r="F9" i="2"/>
  <c r="F19" i="2" s="1"/>
  <c r="S19" i="2" s="1"/>
  <c r="E9" i="2"/>
  <c r="E19" i="2" s="1"/>
  <c r="R19" i="2" s="1"/>
  <c r="T8" i="2"/>
  <c r="S8" i="2"/>
  <c r="R8" i="2"/>
  <c r="T7" i="2"/>
  <c r="S7" i="2"/>
  <c r="R7" i="2"/>
  <c r="T6" i="2"/>
  <c r="S6" i="2"/>
  <c r="R6" i="2"/>
  <c r="T5" i="2"/>
  <c r="S5" i="2"/>
  <c r="R5" i="2"/>
  <c r="V213" i="1"/>
  <c r="U213" i="1"/>
  <c r="T213" i="1"/>
  <c r="O224" i="1"/>
  <c r="O225" i="1" s="1"/>
  <c r="N224" i="1"/>
  <c r="N225" i="1" s="1"/>
  <c r="M224" i="1"/>
  <c r="M225" i="1" s="1"/>
  <c r="L224" i="1"/>
  <c r="L225" i="1" s="1"/>
  <c r="K224" i="1"/>
  <c r="K225" i="1" s="1"/>
  <c r="J224" i="1"/>
  <c r="J225" i="1" s="1"/>
  <c r="I224" i="1"/>
  <c r="I225" i="1" s="1"/>
  <c r="H224" i="1"/>
  <c r="H225" i="1" s="1"/>
  <c r="G224" i="1"/>
  <c r="F224" i="1"/>
  <c r="E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4" i="1"/>
  <c r="U214" i="1"/>
  <c r="T214" i="1"/>
  <c r="V212" i="1"/>
  <c r="U212" i="1"/>
  <c r="T212" i="1"/>
  <c r="V211" i="1"/>
  <c r="U211" i="1"/>
  <c r="T211" i="1"/>
  <c r="O181" i="1"/>
  <c r="N181" i="1"/>
  <c r="M181" i="1"/>
  <c r="L181" i="1"/>
  <c r="K181" i="1"/>
  <c r="J181" i="1"/>
  <c r="I181" i="1"/>
  <c r="H181" i="1"/>
  <c r="G181" i="1"/>
  <c r="V181" i="1" s="1"/>
  <c r="F181" i="1"/>
  <c r="U181" i="1" s="1"/>
  <c r="E181" i="1"/>
  <c r="T181" i="1" s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O172" i="1"/>
  <c r="N172" i="1"/>
  <c r="M172" i="1"/>
  <c r="L172" i="1"/>
  <c r="K172" i="1"/>
  <c r="J172" i="1"/>
  <c r="I172" i="1"/>
  <c r="H172" i="1"/>
  <c r="G172" i="1"/>
  <c r="F172" i="1"/>
  <c r="E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O205" i="1"/>
  <c r="N205" i="1"/>
  <c r="M205" i="1"/>
  <c r="L205" i="1"/>
  <c r="K205" i="1"/>
  <c r="J205" i="1"/>
  <c r="I205" i="1"/>
  <c r="H205" i="1"/>
  <c r="G205" i="1"/>
  <c r="V205" i="1" s="1"/>
  <c r="F205" i="1"/>
  <c r="U205" i="1" s="1"/>
  <c r="E205" i="1"/>
  <c r="T205" i="1" s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O195" i="1"/>
  <c r="N195" i="1"/>
  <c r="M195" i="1"/>
  <c r="L195" i="1"/>
  <c r="K195" i="1"/>
  <c r="J195" i="1"/>
  <c r="I195" i="1"/>
  <c r="H195" i="1"/>
  <c r="G195" i="1"/>
  <c r="F195" i="1"/>
  <c r="E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O159" i="1"/>
  <c r="N159" i="1"/>
  <c r="M159" i="1"/>
  <c r="L159" i="1"/>
  <c r="K159" i="1"/>
  <c r="J159" i="1"/>
  <c r="I159" i="1"/>
  <c r="H159" i="1"/>
  <c r="G159" i="1"/>
  <c r="V159" i="1" s="1"/>
  <c r="F159" i="1"/>
  <c r="U159" i="1" s="1"/>
  <c r="E159" i="1"/>
  <c r="T159" i="1" s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O151" i="1"/>
  <c r="N151" i="1"/>
  <c r="M151" i="1"/>
  <c r="L151" i="1"/>
  <c r="K151" i="1"/>
  <c r="J151" i="1"/>
  <c r="I151" i="1"/>
  <c r="H151" i="1"/>
  <c r="G151" i="1"/>
  <c r="F151" i="1"/>
  <c r="E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O135" i="1"/>
  <c r="N135" i="1"/>
  <c r="M135" i="1"/>
  <c r="L135" i="1"/>
  <c r="K135" i="1"/>
  <c r="J135" i="1"/>
  <c r="I135" i="1"/>
  <c r="H135" i="1"/>
  <c r="G135" i="1"/>
  <c r="V135" i="1" s="1"/>
  <c r="F135" i="1"/>
  <c r="U135" i="1" s="1"/>
  <c r="E135" i="1"/>
  <c r="T135" i="1" s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O126" i="1"/>
  <c r="N126" i="1"/>
  <c r="M126" i="1"/>
  <c r="L126" i="1"/>
  <c r="K126" i="1"/>
  <c r="J126" i="1"/>
  <c r="I126" i="1"/>
  <c r="H126" i="1"/>
  <c r="G126" i="1"/>
  <c r="V126" i="1" s="1"/>
  <c r="F126" i="1"/>
  <c r="E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O182" i="1" l="1"/>
  <c r="K136" i="1"/>
  <c r="M136" i="1"/>
  <c r="O136" i="1"/>
  <c r="H182" i="1"/>
  <c r="L182" i="1"/>
  <c r="T224" i="1"/>
  <c r="E225" i="1"/>
  <c r="T225" i="1" s="1"/>
  <c r="U224" i="1"/>
  <c r="F225" i="1"/>
  <c r="U225" i="1" s="1"/>
  <c r="V224" i="1"/>
  <c r="G225" i="1"/>
  <c r="U5" i="2"/>
  <c r="U10" i="2"/>
  <c r="U14" i="2"/>
  <c r="U6" i="2"/>
  <c r="U11" i="2"/>
  <c r="U15" i="2"/>
  <c r="H136" i="1"/>
  <c r="E136" i="1"/>
  <c r="T136" i="1" s="1"/>
  <c r="W169" i="1"/>
  <c r="W174" i="1"/>
  <c r="W178" i="1"/>
  <c r="W214" i="1"/>
  <c r="W223" i="1"/>
  <c r="N160" i="1"/>
  <c r="W222" i="1"/>
  <c r="W124" i="1"/>
  <c r="W133" i="1"/>
  <c r="W125" i="1"/>
  <c r="W134" i="1"/>
  <c r="W152" i="1"/>
  <c r="I206" i="1"/>
  <c r="L206" i="1"/>
  <c r="W168" i="1"/>
  <c r="W173" i="1"/>
  <c r="W212" i="1"/>
  <c r="W170" i="1"/>
  <c r="W194" i="1"/>
  <c r="W199" i="1"/>
  <c r="W203" i="1"/>
  <c r="W171" i="1"/>
  <c r="W150" i="1"/>
  <c r="W127" i="1"/>
  <c r="W131" i="1"/>
  <c r="W148" i="1"/>
  <c r="W153" i="1"/>
  <c r="W156" i="1"/>
  <c r="W216" i="1"/>
  <c r="W213" i="1"/>
  <c r="W132" i="1"/>
  <c r="W149" i="1"/>
  <c r="W157" i="1"/>
  <c r="W221" i="1"/>
  <c r="U7" i="2"/>
  <c r="U19" i="2"/>
  <c r="U12" i="2"/>
  <c r="U16" i="2"/>
  <c r="U18" i="2"/>
  <c r="U8" i="2"/>
  <c r="U13" i="2"/>
  <c r="U17" i="2"/>
  <c r="S9" i="2"/>
  <c r="T9" i="2"/>
  <c r="R9" i="2"/>
  <c r="W218" i="1"/>
  <c r="W219" i="1"/>
  <c r="W220" i="1"/>
  <c r="E206" i="1"/>
  <c r="T206" i="1" s="1"/>
  <c r="V225" i="1"/>
  <c r="W217" i="1"/>
  <c r="W211" i="1"/>
  <c r="V215" i="1"/>
  <c r="U215" i="1"/>
  <c r="T215" i="1"/>
  <c r="I182" i="1"/>
  <c r="E182" i="1"/>
  <c r="T182" i="1" s="1"/>
  <c r="W177" i="1"/>
  <c r="W191" i="1"/>
  <c r="W200" i="1"/>
  <c r="W123" i="1"/>
  <c r="W130" i="1"/>
  <c r="W193" i="1"/>
  <c r="W198" i="1"/>
  <c r="W202" i="1"/>
  <c r="W176" i="1"/>
  <c r="W180" i="1"/>
  <c r="W128" i="1"/>
  <c r="W196" i="1"/>
  <c r="W204" i="1"/>
  <c r="W122" i="1"/>
  <c r="W154" i="1"/>
  <c r="W192" i="1"/>
  <c r="F182" i="1"/>
  <c r="U182" i="1" s="1"/>
  <c r="J182" i="1"/>
  <c r="M182" i="1"/>
  <c r="W175" i="1"/>
  <c r="W179" i="1"/>
  <c r="G182" i="1"/>
  <c r="V182" i="1" s="1"/>
  <c r="K182" i="1"/>
  <c r="N182" i="1"/>
  <c r="W167" i="1"/>
  <c r="W181" i="1"/>
  <c r="V172" i="1"/>
  <c r="U172" i="1"/>
  <c r="T172" i="1"/>
  <c r="W201" i="1"/>
  <c r="O206" i="1"/>
  <c r="J206" i="1"/>
  <c r="N206" i="1"/>
  <c r="M206" i="1"/>
  <c r="K206" i="1"/>
  <c r="H206" i="1"/>
  <c r="G206" i="1"/>
  <c r="V206" i="1" s="1"/>
  <c r="W197" i="1"/>
  <c r="W205" i="1"/>
  <c r="F206" i="1"/>
  <c r="U206" i="1" s="1"/>
  <c r="W158" i="1"/>
  <c r="E160" i="1"/>
  <c r="O160" i="1"/>
  <c r="L160" i="1"/>
  <c r="I160" i="1"/>
  <c r="W155" i="1"/>
  <c r="M160" i="1"/>
  <c r="K160" i="1"/>
  <c r="J160" i="1"/>
  <c r="H160" i="1"/>
  <c r="G160" i="1"/>
  <c r="F160" i="1"/>
  <c r="V195" i="1"/>
  <c r="U195" i="1"/>
  <c r="T195" i="1"/>
  <c r="W147" i="1"/>
  <c r="W159" i="1"/>
  <c r="V151" i="1"/>
  <c r="U151" i="1"/>
  <c r="T151" i="1"/>
  <c r="F136" i="1"/>
  <c r="U136" i="1" s="1"/>
  <c r="N136" i="1"/>
  <c r="L136" i="1"/>
  <c r="J136" i="1"/>
  <c r="I136" i="1"/>
  <c r="W129" i="1"/>
  <c r="W135" i="1"/>
  <c r="G136" i="1"/>
  <c r="V136" i="1" s="1"/>
  <c r="U126" i="1"/>
  <c r="T126" i="1"/>
  <c r="O112" i="1"/>
  <c r="N112" i="1"/>
  <c r="M112" i="1"/>
  <c r="L112" i="1"/>
  <c r="K112" i="1"/>
  <c r="J112" i="1"/>
  <c r="I112" i="1"/>
  <c r="H112" i="1"/>
  <c r="G112" i="1"/>
  <c r="V112" i="1" s="1"/>
  <c r="F112" i="1"/>
  <c r="U112" i="1" s="1"/>
  <c r="E112" i="1"/>
  <c r="T112" i="1" s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O104" i="1"/>
  <c r="N104" i="1"/>
  <c r="M104" i="1"/>
  <c r="L104" i="1"/>
  <c r="K104" i="1"/>
  <c r="J104" i="1"/>
  <c r="I104" i="1"/>
  <c r="H104" i="1"/>
  <c r="G104" i="1"/>
  <c r="F104" i="1"/>
  <c r="E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75" i="1"/>
  <c r="U75" i="1"/>
  <c r="T75" i="1"/>
  <c r="O41" i="1"/>
  <c r="N41" i="1"/>
  <c r="M41" i="1"/>
  <c r="L41" i="1"/>
  <c r="K41" i="1"/>
  <c r="J41" i="1"/>
  <c r="I41" i="1"/>
  <c r="H41" i="1"/>
  <c r="G41" i="1"/>
  <c r="V41" i="1" s="1"/>
  <c r="F41" i="1"/>
  <c r="U41" i="1" s="1"/>
  <c r="E41" i="1"/>
  <c r="T41" i="1" s="1"/>
  <c r="O87" i="1"/>
  <c r="N87" i="1"/>
  <c r="M87" i="1"/>
  <c r="L87" i="1"/>
  <c r="K87" i="1"/>
  <c r="J87" i="1"/>
  <c r="I87" i="1"/>
  <c r="H87" i="1"/>
  <c r="G87" i="1"/>
  <c r="V87" i="1" s="1"/>
  <c r="F87" i="1"/>
  <c r="U87" i="1" s="1"/>
  <c r="E87" i="1"/>
  <c r="T87" i="1" s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O78" i="1"/>
  <c r="N78" i="1"/>
  <c r="M78" i="1"/>
  <c r="L78" i="1"/>
  <c r="K78" i="1"/>
  <c r="J78" i="1"/>
  <c r="I78" i="1"/>
  <c r="H78" i="1"/>
  <c r="G78" i="1"/>
  <c r="F78" i="1"/>
  <c r="E78" i="1"/>
  <c r="V77" i="1"/>
  <c r="U77" i="1"/>
  <c r="T77" i="1"/>
  <c r="V76" i="1"/>
  <c r="U76" i="1"/>
  <c r="T76" i="1"/>
  <c r="V74" i="1"/>
  <c r="U74" i="1"/>
  <c r="T74" i="1"/>
  <c r="V73" i="1"/>
  <c r="U73" i="1"/>
  <c r="T73" i="1"/>
  <c r="O64" i="1"/>
  <c r="N64" i="1"/>
  <c r="M64" i="1"/>
  <c r="L64" i="1"/>
  <c r="K64" i="1"/>
  <c r="J64" i="1"/>
  <c r="I64" i="1"/>
  <c r="G64" i="1"/>
  <c r="V64" i="1" s="1"/>
  <c r="F64" i="1"/>
  <c r="U64" i="1" s="1"/>
  <c r="E64" i="1"/>
  <c r="T64" i="1" s="1"/>
  <c r="H64" i="1"/>
  <c r="V59" i="1"/>
  <c r="U59" i="1"/>
  <c r="T59" i="1"/>
  <c r="V63" i="1"/>
  <c r="U63" i="1"/>
  <c r="T63" i="1"/>
  <c r="V62" i="1"/>
  <c r="U62" i="1"/>
  <c r="T62" i="1"/>
  <c r="V61" i="1"/>
  <c r="U61" i="1"/>
  <c r="T61" i="1"/>
  <c r="V60" i="1"/>
  <c r="U60" i="1"/>
  <c r="T60" i="1"/>
  <c r="V58" i="1"/>
  <c r="U58" i="1"/>
  <c r="T58" i="1"/>
  <c r="V57" i="1"/>
  <c r="U57" i="1"/>
  <c r="T57" i="1"/>
  <c r="V56" i="1"/>
  <c r="U56" i="1"/>
  <c r="T56" i="1"/>
  <c r="V55" i="1"/>
  <c r="U55" i="1"/>
  <c r="T55" i="1"/>
  <c r="O54" i="1"/>
  <c r="N54" i="1"/>
  <c r="M54" i="1"/>
  <c r="L54" i="1"/>
  <c r="K54" i="1"/>
  <c r="J54" i="1"/>
  <c r="I54" i="1"/>
  <c r="H54" i="1"/>
  <c r="G54" i="1"/>
  <c r="F54" i="1"/>
  <c r="E54" i="1"/>
  <c r="V53" i="1"/>
  <c r="U53" i="1"/>
  <c r="T53" i="1"/>
  <c r="V52" i="1"/>
  <c r="U52" i="1"/>
  <c r="T52" i="1"/>
  <c r="V51" i="1"/>
  <c r="U51" i="1"/>
  <c r="T51" i="1"/>
  <c r="V50" i="1"/>
  <c r="U50" i="1"/>
  <c r="T50" i="1"/>
  <c r="E11" i="1"/>
  <c r="T11" i="1" s="1"/>
  <c r="F11" i="1"/>
  <c r="U11" i="1" s="1"/>
  <c r="G11" i="1"/>
  <c r="V11" i="1" s="1"/>
  <c r="H11" i="1"/>
  <c r="I11" i="1"/>
  <c r="J11" i="1"/>
  <c r="J21" i="1" s="1"/>
  <c r="K11" i="1"/>
  <c r="L11" i="1"/>
  <c r="M11" i="1"/>
  <c r="N11" i="1"/>
  <c r="O11" i="1"/>
  <c r="T20" i="1"/>
  <c r="U20" i="1"/>
  <c r="V20" i="1"/>
  <c r="O21" i="1"/>
  <c r="T8" i="1"/>
  <c r="U8" i="1"/>
  <c r="V8" i="1"/>
  <c r="T9" i="1"/>
  <c r="U9" i="1"/>
  <c r="V9" i="1"/>
  <c r="T10" i="1"/>
  <c r="U10" i="1"/>
  <c r="V10" i="1"/>
  <c r="T12" i="1"/>
  <c r="U12" i="1"/>
  <c r="V12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8" i="1"/>
  <c r="U28" i="1"/>
  <c r="V28" i="1"/>
  <c r="T29" i="1"/>
  <c r="U29" i="1"/>
  <c r="V29" i="1"/>
  <c r="T30" i="1"/>
  <c r="U30" i="1"/>
  <c r="V30" i="1"/>
  <c r="T31" i="1"/>
  <c r="U31" i="1"/>
  <c r="V31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O32" i="1"/>
  <c r="N32" i="1"/>
  <c r="M32" i="1"/>
  <c r="L32" i="1"/>
  <c r="K32" i="1"/>
  <c r="J32" i="1"/>
  <c r="I32" i="1"/>
  <c r="H32" i="1"/>
  <c r="G32" i="1"/>
  <c r="V32" i="1" s="1"/>
  <c r="F32" i="1"/>
  <c r="U32" i="1" s="1"/>
  <c r="E32" i="1"/>
  <c r="V7" i="1"/>
  <c r="U7" i="1"/>
  <c r="T7" i="1"/>
  <c r="E21" i="1" l="1"/>
  <c r="T21" i="1" s="1"/>
  <c r="E88" i="1"/>
  <c r="T88" i="1" s="1"/>
  <c r="W224" i="1"/>
  <c r="V160" i="1"/>
  <c r="U160" i="1"/>
  <c r="T160" i="1"/>
  <c r="K42" i="1"/>
  <c r="N42" i="1"/>
  <c r="M21" i="1"/>
  <c r="N21" i="1"/>
  <c r="L21" i="1"/>
  <c r="K21" i="1"/>
  <c r="I21" i="1"/>
  <c r="G21" i="1"/>
  <c r="V21" i="1" s="1"/>
  <c r="K65" i="1"/>
  <c r="N65" i="1"/>
  <c r="W225" i="1"/>
  <c r="H21" i="1"/>
  <c r="F21" i="1"/>
  <c r="U21" i="1" s="1"/>
  <c r="W19" i="1"/>
  <c r="W28" i="1"/>
  <c r="E42" i="1"/>
  <c r="T42" i="1" s="1"/>
  <c r="L42" i="1"/>
  <c r="W34" i="1"/>
  <c r="W172" i="1"/>
  <c r="U9" i="2"/>
  <c r="W215" i="1"/>
  <c r="W182" i="1"/>
  <c r="W85" i="1"/>
  <c r="W7" i="1"/>
  <c r="W63" i="1"/>
  <c r="W206" i="1"/>
  <c r="W195" i="1"/>
  <c r="W151" i="1"/>
  <c r="W136" i="1"/>
  <c r="W126" i="1"/>
  <c r="W111" i="1"/>
  <c r="W83" i="1"/>
  <c r="W51" i="1"/>
  <c r="W77" i="1"/>
  <c r="W79" i="1"/>
  <c r="O88" i="1"/>
  <c r="M88" i="1"/>
  <c r="J88" i="1"/>
  <c r="W82" i="1"/>
  <c r="H88" i="1"/>
  <c r="W30" i="1"/>
  <c r="W105" i="1"/>
  <c r="F113" i="1"/>
  <c r="U113" i="1" s="1"/>
  <c r="W108" i="1"/>
  <c r="O113" i="1"/>
  <c r="M113" i="1"/>
  <c r="J113" i="1"/>
  <c r="H113" i="1"/>
  <c r="E113" i="1"/>
  <c r="T113" i="1" s="1"/>
  <c r="G113" i="1"/>
  <c r="V113" i="1" s="1"/>
  <c r="I113" i="1"/>
  <c r="K113" i="1"/>
  <c r="L113" i="1"/>
  <c r="N113" i="1"/>
  <c r="W103" i="1"/>
  <c r="W102" i="1"/>
  <c r="W101" i="1"/>
  <c r="W40" i="1"/>
  <c r="W38" i="1"/>
  <c r="W36" i="1"/>
  <c r="W33" i="1"/>
  <c r="W31" i="1"/>
  <c r="W110" i="1"/>
  <c r="W39" i="1"/>
  <c r="W37" i="1"/>
  <c r="W35" i="1"/>
  <c r="T32" i="1"/>
  <c r="W32" i="1" s="1"/>
  <c r="W29" i="1"/>
  <c r="W59" i="1"/>
  <c r="W75" i="1"/>
  <c r="W106" i="1"/>
  <c r="W107" i="1"/>
  <c r="W109" i="1"/>
  <c r="W100" i="1"/>
  <c r="W112" i="1"/>
  <c r="T104" i="1"/>
  <c r="V104" i="1"/>
  <c r="U104" i="1"/>
  <c r="N88" i="1"/>
  <c r="L88" i="1"/>
  <c r="K88" i="1"/>
  <c r="I88" i="1"/>
  <c r="G88" i="1"/>
  <c r="V88" i="1" s="1"/>
  <c r="F88" i="1"/>
  <c r="U88" i="1" s="1"/>
  <c r="W80" i="1"/>
  <c r="W76" i="1"/>
  <c r="W20" i="1"/>
  <c r="W18" i="1"/>
  <c r="W14" i="1"/>
  <c r="W55" i="1"/>
  <c r="W60" i="1"/>
  <c r="W74" i="1"/>
  <c r="W81" i="1"/>
  <c r="W84" i="1"/>
  <c r="W86" i="1"/>
  <c r="W73" i="1"/>
  <c r="W41" i="1"/>
  <c r="W87" i="1"/>
  <c r="T78" i="1"/>
  <c r="V78" i="1"/>
  <c r="U78" i="1"/>
  <c r="F65" i="1"/>
  <c r="U65" i="1" s="1"/>
  <c r="O65" i="1"/>
  <c r="G65" i="1"/>
  <c r="V65" i="1" s="1"/>
  <c r="W58" i="1"/>
  <c r="E65" i="1"/>
  <c r="T65" i="1" s="1"/>
  <c r="I65" i="1"/>
  <c r="L65" i="1"/>
  <c r="W16" i="1"/>
  <c r="W62" i="1"/>
  <c r="W17" i="1"/>
  <c r="W12" i="1"/>
  <c r="W61" i="1"/>
  <c r="M65" i="1"/>
  <c r="J65" i="1"/>
  <c r="H65" i="1"/>
  <c r="W57" i="1"/>
  <c r="W56" i="1"/>
  <c r="W53" i="1"/>
  <c r="W52" i="1"/>
  <c r="W50" i="1"/>
  <c r="W64" i="1"/>
  <c r="T54" i="1"/>
  <c r="V54" i="1"/>
  <c r="U54" i="1"/>
  <c r="W15" i="1"/>
  <c r="W11" i="1"/>
  <c r="W9" i="1"/>
  <c r="W10" i="1"/>
  <c r="W8" i="1"/>
  <c r="O42" i="1"/>
  <c r="M42" i="1"/>
  <c r="J42" i="1"/>
  <c r="I42" i="1"/>
  <c r="H42" i="1"/>
  <c r="G42" i="1"/>
  <c r="V42" i="1" s="1"/>
  <c r="F42" i="1"/>
  <c r="U42" i="1" s="1"/>
  <c r="W160" i="1" l="1"/>
  <c r="J226" i="1"/>
  <c r="O226" i="1"/>
  <c r="N226" i="1"/>
  <c r="M226" i="1"/>
  <c r="K226" i="1"/>
  <c r="I226" i="1"/>
  <c r="H226" i="1"/>
  <c r="E226" i="1"/>
  <c r="T226" i="1" s="1"/>
  <c r="G226" i="1"/>
  <c r="V226" i="1" s="1"/>
  <c r="F226" i="1"/>
  <c r="U226" i="1" s="1"/>
  <c r="W21" i="1"/>
  <c r="W65" i="1"/>
  <c r="W42" i="1"/>
  <c r="W113" i="1"/>
  <c r="W104" i="1"/>
  <c r="W88" i="1"/>
  <c r="W78" i="1"/>
  <c r="W54" i="1"/>
  <c r="P22" i="10"/>
  <c r="O22" i="10"/>
  <c r="N22" i="10"/>
  <c r="M22" i="10"/>
  <c r="L22" i="10"/>
  <c r="K22" i="10"/>
  <c r="J22" i="10"/>
  <c r="I22" i="10"/>
  <c r="G22" i="10"/>
  <c r="F22" i="10"/>
  <c r="E22" i="10"/>
  <c r="W226" i="1" l="1"/>
  <c r="P24" i="6"/>
  <c r="O24" i="6"/>
  <c r="M24" i="6"/>
  <c r="G24" i="6"/>
  <c r="F24" i="6"/>
  <c r="P23" i="5"/>
  <c r="O23" i="5"/>
  <c r="H23" i="5"/>
  <c r="G23" i="5"/>
  <c r="L22" i="4" l="1"/>
  <c r="K22" i="4"/>
  <c r="J8" i="10" l="1"/>
  <c r="K8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W18" i="12" l="1"/>
  <c r="V18" i="12"/>
  <c r="U18" i="12"/>
  <c r="T18" i="12"/>
  <c r="S18" i="12"/>
  <c r="R18" i="12"/>
  <c r="Q18" i="12"/>
  <c r="P18" i="12"/>
  <c r="O18" i="12"/>
  <c r="N18" i="12"/>
  <c r="M18" i="12"/>
  <c r="L18" i="12"/>
  <c r="V11" i="12"/>
  <c r="U11" i="12"/>
  <c r="T11" i="12"/>
  <c r="R11" i="12"/>
  <c r="Q11" i="12"/>
  <c r="X34" i="11"/>
  <c r="W34" i="11"/>
  <c r="V34" i="11"/>
  <c r="U34" i="11"/>
  <c r="T34" i="11"/>
  <c r="S34" i="11"/>
  <c r="R34" i="11"/>
  <c r="Q34" i="11"/>
  <c r="P34" i="11"/>
  <c r="O34" i="11"/>
  <c r="N34" i="11"/>
  <c r="M34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E9" i="5" l="1"/>
  <c r="F9" i="5"/>
  <c r="G9" i="5"/>
  <c r="H9" i="5"/>
  <c r="I9" i="5"/>
  <c r="J9" i="5"/>
  <c r="K9" i="5"/>
  <c r="L9" i="5"/>
  <c r="M9" i="5"/>
  <c r="N9" i="5"/>
  <c r="O9" i="5"/>
  <c r="P9" i="5"/>
  <c r="P9" i="3" l="1"/>
  <c r="O9" i="3"/>
  <c r="N9" i="3"/>
  <c r="M9" i="3"/>
  <c r="L9" i="3"/>
  <c r="K9" i="3"/>
  <c r="J9" i="3"/>
  <c r="I9" i="3"/>
  <c r="H9" i="3"/>
  <c r="G9" i="3"/>
  <c r="F9" i="3"/>
  <c r="E9" i="3"/>
  <c r="I17" i="9" l="1"/>
  <c r="P9" i="9"/>
  <c r="P23" i="9" s="1"/>
  <c r="O9" i="9"/>
  <c r="O23" i="9" s="1"/>
  <c r="N9" i="9"/>
  <c r="N23" i="9" s="1"/>
  <c r="M9" i="9"/>
  <c r="M23" i="9" s="1"/>
  <c r="L9" i="9"/>
  <c r="L23" i="9" s="1"/>
  <c r="K9" i="9"/>
  <c r="K23" i="9" s="1"/>
  <c r="J9" i="9"/>
  <c r="J23" i="9" s="1"/>
  <c r="I9" i="9"/>
  <c r="I23" i="9" s="1"/>
  <c r="H9" i="9"/>
  <c r="H23" i="9" s="1"/>
  <c r="G9" i="9"/>
  <c r="G23" i="9" s="1"/>
  <c r="E9" i="9"/>
  <c r="E23" i="9" s="1"/>
  <c r="P17" i="8"/>
  <c r="O17" i="8"/>
  <c r="N17" i="8"/>
  <c r="M17" i="8"/>
  <c r="L17" i="8"/>
  <c r="K17" i="8"/>
  <c r="I17" i="8"/>
  <c r="H17" i="8"/>
  <c r="G17" i="8"/>
  <c r="F17" i="8"/>
  <c r="E17" i="8"/>
  <c r="P9" i="8"/>
  <c r="O9" i="8"/>
  <c r="N9" i="8"/>
  <c r="M9" i="8"/>
  <c r="L9" i="8"/>
  <c r="K9" i="8"/>
  <c r="J9" i="8"/>
  <c r="J23" i="8" s="1"/>
  <c r="I9" i="8"/>
  <c r="H9" i="8"/>
  <c r="G9" i="8"/>
  <c r="F9" i="8"/>
  <c r="E9" i="8"/>
  <c r="P17" i="7"/>
  <c r="O17" i="7"/>
  <c r="N17" i="7"/>
  <c r="M17" i="7"/>
  <c r="M23" i="7" s="1"/>
  <c r="L17" i="7"/>
  <c r="K17" i="7"/>
  <c r="K23" i="7" s="1"/>
  <c r="J17" i="7"/>
  <c r="I17" i="7"/>
  <c r="I23" i="7" s="1"/>
  <c r="H17" i="7"/>
  <c r="G17" i="7"/>
  <c r="F17" i="7"/>
  <c r="E17" i="7"/>
  <c r="P8" i="7"/>
  <c r="P23" i="7" s="1"/>
  <c r="O8" i="7"/>
  <c r="O23" i="7" s="1"/>
  <c r="N8" i="7"/>
  <c r="N23" i="7" s="1"/>
  <c r="M8" i="7"/>
  <c r="L8" i="7"/>
  <c r="L23" i="7" s="1"/>
  <c r="K8" i="7"/>
  <c r="J8" i="7"/>
  <c r="J23" i="7" s="1"/>
  <c r="I8" i="7"/>
  <c r="H8" i="7"/>
  <c r="H23" i="7" s="1"/>
  <c r="G8" i="7"/>
  <c r="F8" i="7"/>
  <c r="E8" i="7"/>
  <c r="E23" i="7" s="1"/>
  <c r="P19" i="6"/>
  <c r="O19" i="6"/>
  <c r="N19" i="6"/>
  <c r="M19" i="6"/>
  <c r="L19" i="6"/>
  <c r="K19" i="6"/>
  <c r="J19" i="6"/>
  <c r="I19" i="6"/>
  <c r="H19" i="6"/>
  <c r="G19" i="6"/>
  <c r="F19" i="6"/>
  <c r="E19" i="6"/>
  <c r="P10" i="6"/>
  <c r="O10" i="6"/>
  <c r="N10" i="6"/>
  <c r="M10" i="6"/>
  <c r="L10" i="6"/>
  <c r="K10" i="6"/>
  <c r="J10" i="6"/>
  <c r="I10" i="6"/>
  <c r="H10" i="6"/>
  <c r="G10" i="6"/>
  <c r="F10" i="6"/>
  <c r="E10" i="6"/>
  <c r="P18" i="5"/>
  <c r="P24" i="5" s="1"/>
  <c r="O18" i="5"/>
  <c r="O24" i="5" s="1"/>
  <c r="N18" i="5"/>
  <c r="N24" i="5" s="1"/>
  <c r="M18" i="5"/>
  <c r="M24" i="5" s="1"/>
  <c r="L18" i="5"/>
  <c r="L24" i="5" s="1"/>
  <c r="K18" i="5"/>
  <c r="K24" i="5" s="1"/>
  <c r="J18" i="5"/>
  <c r="J24" i="5" s="1"/>
  <c r="I18" i="5"/>
  <c r="I24" i="5" s="1"/>
  <c r="H18" i="5"/>
  <c r="H24" i="5" s="1"/>
  <c r="G18" i="5"/>
  <c r="G24" i="5" s="1"/>
  <c r="F18" i="5"/>
  <c r="F24" i="5" s="1"/>
  <c r="E18" i="5"/>
  <c r="E24" i="5" s="1"/>
  <c r="P17" i="4"/>
  <c r="O17" i="4"/>
  <c r="N17" i="4"/>
  <c r="M17" i="4"/>
  <c r="L17" i="4"/>
  <c r="K17" i="4"/>
  <c r="J17" i="4"/>
  <c r="I17" i="4"/>
  <c r="H17" i="4"/>
  <c r="G17" i="4"/>
  <c r="F17" i="4"/>
  <c r="E17" i="4"/>
  <c r="P8" i="4"/>
  <c r="P23" i="4" s="1"/>
  <c r="O8" i="4"/>
  <c r="O23" i="4" s="1"/>
  <c r="N8" i="4"/>
  <c r="N23" i="4" s="1"/>
  <c r="M8" i="4"/>
  <c r="M23" i="4" s="1"/>
  <c r="L8" i="4"/>
  <c r="L23" i="4" s="1"/>
  <c r="K8" i="4"/>
  <c r="K23" i="4" s="1"/>
  <c r="J8" i="4"/>
  <c r="J23" i="4" s="1"/>
  <c r="I8" i="4"/>
  <c r="I23" i="4" s="1"/>
  <c r="H8" i="4"/>
  <c r="H23" i="4" s="1"/>
  <c r="G8" i="4"/>
  <c r="G23" i="4" s="1"/>
  <c r="F8" i="4"/>
  <c r="E8" i="4"/>
  <c r="E23" i="4" s="1"/>
  <c r="P18" i="3"/>
  <c r="P24" i="3" s="1"/>
  <c r="O18" i="3"/>
  <c r="O24" i="3" s="1"/>
  <c r="N18" i="3"/>
  <c r="M18" i="3"/>
  <c r="M24" i="3" s="1"/>
  <c r="L18" i="3"/>
  <c r="K18" i="3"/>
  <c r="J18" i="3"/>
  <c r="I18" i="3"/>
  <c r="H18" i="3"/>
  <c r="G18" i="3"/>
  <c r="F18" i="3"/>
  <c r="E18" i="3"/>
  <c r="G25" i="6" l="1"/>
  <c r="K25" i="6"/>
  <c r="O25" i="6"/>
  <c r="F25" i="6"/>
  <c r="H25" i="6"/>
  <c r="J25" i="6"/>
  <c r="L25" i="6"/>
  <c r="N25" i="6"/>
  <c r="P25" i="6"/>
  <c r="I23" i="8"/>
  <c r="L23" i="8"/>
  <c r="N23" i="8"/>
  <c r="P23" i="8"/>
  <c r="K23" i="8"/>
  <c r="M23" i="8"/>
  <c r="O23" i="8"/>
  <c r="E25" i="6"/>
  <c r="G23" i="7"/>
</calcChain>
</file>

<file path=xl/sharedStrings.xml><?xml version="1.0" encoding="utf-8"?>
<sst xmlns="http://schemas.openxmlformats.org/spreadsheetml/2006/main" count="1171" uniqueCount="309">
  <si>
    <t>Наименование блюд</t>
  </si>
  <si>
    <t>Сборник рецептур школьного питания</t>
  </si>
  <si>
    <t>Номер</t>
  </si>
  <si>
    <t>рецептур</t>
  </si>
  <si>
    <t>Выход,</t>
  </si>
  <si>
    <t>гр.</t>
  </si>
  <si>
    <t>Содержание на 1 порцию</t>
  </si>
  <si>
    <t>Витамины</t>
  </si>
  <si>
    <t>Микроэлементы</t>
  </si>
  <si>
    <t>Возраст</t>
  </si>
  <si>
    <t>Б</t>
  </si>
  <si>
    <t>Ж</t>
  </si>
  <si>
    <t>У</t>
  </si>
  <si>
    <t>С</t>
  </si>
  <si>
    <t>А</t>
  </si>
  <si>
    <t>Na</t>
  </si>
  <si>
    <t>Са</t>
  </si>
  <si>
    <t>Р</t>
  </si>
  <si>
    <t>Мg</t>
  </si>
  <si>
    <t>Fе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</si>
  <si>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</si>
  <si>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Масло сливочное порционное</t>
  </si>
  <si>
    <t>1\10</t>
  </si>
  <si>
    <t>Сыр порционный</t>
  </si>
  <si>
    <t>Кофейный напиток с молоком</t>
  </si>
  <si>
    <t>1\200</t>
  </si>
  <si>
    <t>Хлеб пшеничный</t>
  </si>
  <si>
    <t>Итого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</si>
  <si>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</si>
  <si>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1\100</t>
  </si>
  <si>
    <t>Хлеб ржаной пшеничный</t>
  </si>
  <si>
    <t>Огурец свежий порционный</t>
  </si>
  <si>
    <t>Чай с сахаром и лимоном</t>
  </si>
  <si>
    <t>Йогурт питьевой</t>
  </si>
  <si>
    <t>Итого за день</t>
  </si>
  <si>
    <t>Ккал на одну порцию</t>
  </si>
  <si>
    <t>В</t>
  </si>
  <si>
    <t>Капуста  тушёная</t>
  </si>
  <si>
    <t>Греча рассыпчатая</t>
  </si>
  <si>
    <t>Наименование  блюд</t>
  </si>
  <si>
    <t>Ккал  на одну порцию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</si>
  <si>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</si>
  <si>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Какао с молоком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</si>
  <si>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</si>
  <si>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свежей капусты</t>
  </si>
  <si>
    <t>Суп  картофельный с вермишелью и курицей</t>
  </si>
  <si>
    <t xml:space="preserve">   ПОЛДНИК                                                                                                                                                                                                                                                      </t>
  </si>
  <si>
    <t>Фрукты свежие( по сезону)</t>
  </si>
  <si>
    <t>Сок фруктовый</t>
  </si>
  <si>
    <t>Хлеб ржано-пшеничный</t>
  </si>
  <si>
    <t>Наименование   блюд</t>
  </si>
  <si>
    <t>7-11л</t>
  </si>
  <si>
    <t>12-16л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</si>
  <si>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</si>
  <si>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</si>
  <si>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</si>
  <si>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УЖИН</t>
  </si>
  <si>
    <t>Ккал  на  одну порцию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</si>
  <si>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</si>
  <si>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Борщ  с курицей и сметаной</t>
  </si>
  <si>
    <t>Компот  из свежих фруктов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</si>
  <si>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</si>
  <si>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Фрукты свежие (по сезону)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</si>
  <si>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</si>
  <si>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</si>
  <si>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свежих  помидоров и огурцов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</si>
  <si>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</si>
  <si>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Щи из свежей капусты с курицей и сметаной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</si>
  <si>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</si>
  <si>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</si>
  <si>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</si>
  <si>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 из  с\фруктов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</si>
  <si>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</si>
  <si>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</si>
  <si>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</si>
  <si>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Фрукты свежие</t>
  </si>
  <si>
    <t>1/200</t>
  </si>
  <si>
    <t>1/100</t>
  </si>
  <si>
    <t>Мороженое  сливочное</t>
  </si>
  <si>
    <t>1/200/15/7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</si>
  <si>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</si>
  <si>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Ккал на 1 порц</t>
  </si>
  <si>
    <t>Мороженое сливочное</t>
  </si>
  <si>
    <t>3/30</t>
  </si>
  <si>
    <t>639</t>
  </si>
  <si>
    <t>199</t>
  </si>
  <si>
    <t>2004</t>
  </si>
  <si>
    <t>306</t>
  </si>
  <si>
    <t>340</t>
  </si>
  <si>
    <t>Номер рецептуры</t>
  </si>
  <si>
    <t>Выход, гр</t>
  </si>
  <si>
    <t>Компот из сухофруктов</t>
  </si>
  <si>
    <t>3 День</t>
  </si>
  <si>
    <t xml:space="preserve">Фрукты свежие </t>
  </si>
  <si>
    <t>5 День</t>
  </si>
  <si>
    <t>6 День</t>
  </si>
  <si>
    <t>Каша молочная "Дружба"</t>
  </si>
  <si>
    <t>7 День</t>
  </si>
  <si>
    <t>8 День</t>
  </si>
  <si>
    <t>137</t>
  </si>
  <si>
    <t>9 День</t>
  </si>
  <si>
    <t>10 День</t>
  </si>
  <si>
    <t>4 День</t>
  </si>
  <si>
    <t>1/25</t>
  </si>
  <si>
    <t>1/50</t>
  </si>
  <si>
    <t>Ккал на 1 порцию</t>
  </si>
  <si>
    <t>Салат из свежей капусты с раст/масл</t>
  </si>
  <si>
    <t>Компот из свежих фруктов</t>
  </si>
  <si>
    <t>Помидор порционный</t>
  </si>
  <si>
    <t xml:space="preserve">Сок фруктовый </t>
  </si>
  <si>
    <t>Каша манная молочная (жид)</t>
  </si>
  <si>
    <t>693</t>
  </si>
  <si>
    <t>362</t>
  </si>
  <si>
    <t>Филе куриное в смет соусе</t>
  </si>
  <si>
    <t>230</t>
  </si>
  <si>
    <t>76</t>
  </si>
  <si>
    <t>ПОЛДНИК</t>
  </si>
  <si>
    <t>Суп картофельный с  мясными фрикадельками</t>
  </si>
  <si>
    <t>302</t>
  </si>
  <si>
    <t xml:space="preserve">Греча рассыпчатая </t>
  </si>
  <si>
    <t>1/75/50</t>
  </si>
  <si>
    <t>1/210</t>
  </si>
  <si>
    <t xml:space="preserve">Итого </t>
  </si>
  <si>
    <t xml:space="preserve">  </t>
  </si>
  <si>
    <t>203</t>
  </si>
  <si>
    <t>6-11</t>
  </si>
  <si>
    <t>Ветчина порционная</t>
  </si>
  <si>
    <t>Запеканка из творога с джемом фруктовым</t>
  </si>
  <si>
    <t>Сардельки молочные отварные</t>
  </si>
  <si>
    <t>Молочный коктейль "Чудо"</t>
  </si>
  <si>
    <t xml:space="preserve">Суп гороховый с  мясом </t>
  </si>
  <si>
    <t>Макароны отварные</t>
  </si>
  <si>
    <t>131</t>
  </si>
  <si>
    <t>1/275/25</t>
  </si>
  <si>
    <t>Плов из филе индейки</t>
  </si>
  <si>
    <t>492</t>
  </si>
  <si>
    <t>1/275</t>
  </si>
  <si>
    <t>1/30</t>
  </si>
  <si>
    <t>Рассольник" Ленинградский" с мясом</t>
  </si>
  <si>
    <t>омлет  из  яиц</t>
  </si>
  <si>
    <t>132</t>
  </si>
  <si>
    <t>Сок  фруктовый  инд/ упак</t>
  </si>
  <si>
    <t>1/10</t>
  </si>
  <si>
    <t xml:space="preserve">                                      </t>
  </si>
  <si>
    <t xml:space="preserve">                                                                                                                                                    </t>
  </si>
  <si>
    <t>7-11</t>
  </si>
  <si>
    <t>135</t>
  </si>
  <si>
    <t>12-17</t>
  </si>
  <si>
    <t xml:space="preserve"> Суп из овощей  с курицей</t>
  </si>
  <si>
    <t>Сок фруктовый в инд/упаковке</t>
  </si>
  <si>
    <t>2/30</t>
  </si>
  <si>
    <t>10</t>
  </si>
  <si>
    <t>15</t>
  </si>
  <si>
    <t>57</t>
  </si>
  <si>
    <t>Хлеб  пшеничный</t>
  </si>
  <si>
    <t>Каша овсянная молочная с джемом</t>
  </si>
  <si>
    <t>11-17</t>
  </si>
  <si>
    <t>Бутерброд с колбасой  п/к</t>
  </si>
  <si>
    <t>1/20/30</t>
  </si>
  <si>
    <t>Е</t>
  </si>
  <si>
    <t>1/60</t>
  </si>
  <si>
    <t>1\30</t>
  </si>
  <si>
    <t>1/150</t>
  </si>
  <si>
    <t>1\75</t>
  </si>
  <si>
    <t>2 День</t>
  </si>
  <si>
    <t>1/150/5</t>
  </si>
  <si>
    <t>1/20\30</t>
  </si>
  <si>
    <t>Огурец  порционный</t>
  </si>
  <si>
    <t>0</t>
  </si>
  <si>
    <t>Запеканка  картофельная  с  мясом</t>
  </si>
  <si>
    <t>478</t>
  </si>
  <si>
    <t>1\150</t>
  </si>
  <si>
    <t>Картофельное  пюре</t>
  </si>
  <si>
    <t>520</t>
  </si>
  <si>
    <t>Суп картофельн с рыбой</t>
  </si>
  <si>
    <t>Сок фруктовый в  инд.упак.</t>
  </si>
  <si>
    <t>250/12,5/10</t>
  </si>
  <si>
    <t>Кондитерские  изделия</t>
  </si>
  <si>
    <t>Сок фруктовый  в индив.упаковке</t>
  </si>
  <si>
    <t>Салат из свежей капусты с р\масл</t>
  </si>
  <si>
    <t>250/20/10</t>
  </si>
  <si>
    <t>Сырники из творога со сгущён/мол.</t>
  </si>
  <si>
    <t>250\12,5\10</t>
  </si>
  <si>
    <t>1\60</t>
  </si>
  <si>
    <t>2\30</t>
  </si>
  <si>
    <t>E</t>
  </si>
  <si>
    <t>1\65</t>
  </si>
  <si>
    <t>Кофейный напиток с молок</t>
  </si>
  <si>
    <t>Каша  овсянная  вязкая с маслом</t>
  </si>
  <si>
    <t>Макароны  с  сыром  запеченные</t>
  </si>
  <si>
    <t>Бутерброд с колбасой п\к</t>
  </si>
  <si>
    <t>Кондитерское  изделие</t>
  </si>
  <si>
    <t>Помидор  порционный</t>
  </si>
  <si>
    <t>Мучное  кондит  изделие</t>
  </si>
  <si>
    <t>1\20\30</t>
  </si>
  <si>
    <t>1\250</t>
  </si>
  <si>
    <t>1\200\15\7</t>
  </si>
  <si>
    <t>1\70</t>
  </si>
  <si>
    <t>1/250/12,5</t>
  </si>
  <si>
    <t>493</t>
  </si>
  <si>
    <t>1/150/20</t>
  </si>
  <si>
    <t>1/75</t>
  </si>
  <si>
    <t>Сок  фруктовый  в  инддив\ упаковке</t>
  </si>
  <si>
    <t>250\12,5\1</t>
  </si>
  <si>
    <t>334</t>
  </si>
  <si>
    <t>1\150\10\5</t>
  </si>
  <si>
    <t>204</t>
  </si>
  <si>
    <t xml:space="preserve">Биточки  рубленные </t>
  </si>
  <si>
    <t xml:space="preserve">Примечание: Согласно  СанПин 2.44.2599-10 Пункт 9.17,  при  отсутствии  необходимых  пищевых  продуктов,  допускается  их  замена  другими  продуктами,  равноценными   по  </t>
  </si>
  <si>
    <t>химическому  составу  в  соответствии  с  таблицей  замены  пищевых  продуктов ( приложение  7  настоящих  санитарных  правил).</t>
  </si>
  <si>
    <t>Тефтели  из  рубленного  мяса</t>
  </si>
  <si>
    <t xml:space="preserve">Бутерброд  с  сыром   </t>
  </si>
  <si>
    <t xml:space="preserve">Рассольник "Ленинградский" </t>
  </si>
  <si>
    <t>1\80</t>
  </si>
  <si>
    <t>462</t>
  </si>
  <si>
    <t>Сосиски  отварные</t>
  </si>
  <si>
    <t xml:space="preserve">Бутерброд  с  сыром твердым  </t>
  </si>
  <si>
    <t>Котлеты  по - хлыновски</t>
  </si>
  <si>
    <t>454</t>
  </si>
  <si>
    <t>Печень  по-Строгановки</t>
  </si>
  <si>
    <t>431</t>
  </si>
  <si>
    <t>Макароны  отварные</t>
  </si>
  <si>
    <t>516</t>
  </si>
  <si>
    <t>Рис  отварной, соус</t>
  </si>
  <si>
    <t>511,593</t>
  </si>
  <si>
    <t>Хлеб ржано- пшеничный</t>
  </si>
  <si>
    <t>Рыба  запеченная  с  картофелем</t>
  </si>
  <si>
    <t>381</t>
  </si>
  <si>
    <t>1\225</t>
  </si>
  <si>
    <t>195</t>
  </si>
  <si>
    <t>Плов  сладкий  с  фруктами</t>
  </si>
  <si>
    <t>Рагу  овощное</t>
  </si>
  <si>
    <t>224</t>
  </si>
  <si>
    <t>1\150\10</t>
  </si>
  <si>
    <t>Батон нарезной</t>
  </si>
  <si>
    <t>200\12,5\10</t>
  </si>
  <si>
    <t>Сосиски отварные</t>
  </si>
  <si>
    <t>2\50</t>
  </si>
  <si>
    <t>Хлеб  ржано/пшенпшеничный</t>
  </si>
  <si>
    <t>2\24</t>
  </si>
  <si>
    <t xml:space="preserve">Каша манная с маслом                             </t>
  </si>
  <si>
    <t>Буерброд с сыром</t>
  </si>
  <si>
    <t>Щи из сежей капусты с курой и сметаной</t>
  </si>
  <si>
    <t>Сердце говяжье в соусе</t>
  </si>
  <si>
    <t>Картофельное пюре</t>
  </si>
  <si>
    <t>Компот из плодов шиповника</t>
  </si>
  <si>
    <t>Омлет с картофелем</t>
  </si>
  <si>
    <t>Суп картофельный с рыбными фрикадельками</t>
  </si>
  <si>
    <t>Соус сметанный</t>
  </si>
  <si>
    <t>Каша овсяная (вязкая) с маслом</t>
  </si>
  <si>
    <t>Плов из птицы</t>
  </si>
  <si>
    <t>Капуста тушеная</t>
  </si>
  <si>
    <t>Напиток из варенья</t>
  </si>
  <si>
    <t>Икра морковная</t>
  </si>
  <si>
    <t>6 день</t>
  </si>
  <si>
    <t xml:space="preserve">Каша пшеничная (вязкая) с маслом                             </t>
  </si>
  <si>
    <t>Помидор свежий порционный</t>
  </si>
  <si>
    <t>Суп с мясными фрикадельками</t>
  </si>
  <si>
    <t>Икра свекольная</t>
  </si>
  <si>
    <t>Жаркое по-домашнему</t>
  </si>
  <si>
    <t>Печень по-строгановски</t>
  </si>
  <si>
    <t>1 день</t>
  </si>
  <si>
    <t>2 день</t>
  </si>
  <si>
    <t>Хлеб  ржано/пшеничный</t>
  </si>
  <si>
    <t>3 день</t>
  </si>
  <si>
    <t>4 день</t>
  </si>
  <si>
    <t>5 день</t>
  </si>
  <si>
    <t>7 день</t>
  </si>
  <si>
    <t>8 день</t>
  </si>
  <si>
    <t>9 день</t>
  </si>
  <si>
    <t>10 день</t>
  </si>
  <si>
    <t>1\180</t>
  </si>
  <si>
    <t>1\250\25</t>
  </si>
  <si>
    <t>1\100\180</t>
  </si>
  <si>
    <t>1\280</t>
  </si>
  <si>
    <t xml:space="preserve">Рис отварной </t>
  </si>
  <si>
    <t>Всего</t>
  </si>
  <si>
    <t>Бутерброд с сыром</t>
  </si>
  <si>
    <t xml:space="preserve"> Потребность    в  пищевых  веществах и энергии обучающихся в  возрасте с 12 лет  и  старше</t>
  </si>
  <si>
    <t xml:space="preserve">Кукуруза отварная </t>
  </si>
  <si>
    <t xml:space="preserve">Горошек зеленый отварной </t>
  </si>
  <si>
    <t>Омлет натуральный</t>
  </si>
  <si>
    <r>
      <t>Примечание</t>
    </r>
    <r>
      <rPr>
        <sz val="14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 xml:space="preserve">Согласно СанПиН 2.3/2.4.3590-20 при отсутствии возможности строгого соблюдения настоящего меню допускается </t>
    </r>
  </si>
  <si>
    <t>внесение изменений в меню п.8.1.4 по замене блюд в течение недели.</t>
  </si>
  <si>
    <t>нормы с учетом 25% завтрак, 35% обед</t>
  </si>
  <si>
    <t>Макароны отварные с сыром</t>
  </si>
  <si>
    <t>Печень говяжья тушеная в соусе</t>
  </si>
  <si>
    <t>Напиток из плодов шиповника</t>
  </si>
  <si>
    <t>Котлеты рубленые из птицы</t>
  </si>
  <si>
    <t>Лапшевник с творогом</t>
  </si>
  <si>
    <t>Запеканка из творога со сгущенным молоком</t>
  </si>
  <si>
    <t xml:space="preserve">Каша рисовая жидкая молочная </t>
  </si>
  <si>
    <t>Среднее значение за период</t>
  </si>
  <si>
    <t xml:space="preserve">Каша пшенная жидкая молочная                         </t>
  </si>
  <si>
    <t>Салат из белокочанной капусты с морковью</t>
  </si>
  <si>
    <t>Суп картофельный с горохом</t>
  </si>
  <si>
    <t>Кисель из варенья</t>
  </si>
  <si>
    <t>1\160\40</t>
  </si>
  <si>
    <t>Щи из свежей капусты с картофелем</t>
  </si>
  <si>
    <t>Компот из свежих яблок</t>
  </si>
  <si>
    <t>1\190\10</t>
  </si>
  <si>
    <t xml:space="preserve">Рассольник Ленинградский </t>
  </si>
  <si>
    <t>Шницель натуральный рубленный</t>
  </si>
  <si>
    <t>Борщ с фасолью и картофелем</t>
  </si>
  <si>
    <t xml:space="preserve">Суп из овощей </t>
  </si>
  <si>
    <t>1\170\30</t>
  </si>
  <si>
    <t>Борщ с капустой и картофелем</t>
  </si>
  <si>
    <t xml:space="preserve">Тефтели рыбные с соусом </t>
  </si>
  <si>
    <t>239\331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</si>
</sst>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3">
    <xf numFmtId="0" fontId="0" fillId="0" borderId="0" xfId="0"/>
    <xf numFmtId="49" fontId="0" fillId="0" borderId="0" xfId="0" applyNumberFormat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/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2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0" fontId="1" fillId="0" borderId="0" xfId="0" applyFont="1" applyBorder="1"/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49" fontId="4" fillId="0" borderId="0" xfId="0" applyNumberFormat="1" applyFont="1"/>
    <xf numFmtId="0" fontId="1" fillId="0" borderId="0" xfId="0" applyFont="1"/>
    <xf numFmtId="49" fontId="8" fillId="0" borderId="0" xfId="0" applyNumberFormat="1" applyFont="1"/>
    <xf numFmtId="49" fontId="4" fillId="0" borderId="9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4" xfId="0" applyFont="1" applyBorder="1" applyAlignment="1">
      <alignment horizontal="right" vertical="center" wrapText="1"/>
    </xf>
    <xf numFmtId="49" fontId="4" fillId="0" borderId="2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/>
    <xf numFmtId="0" fontId="1" fillId="0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39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/>
    </xf>
    <xf numFmtId="0" fontId="4" fillId="0" borderId="41" xfId="0" applyFont="1" applyBorder="1" applyAlignment="1">
      <alignment horizontal="right"/>
    </xf>
    <xf numFmtId="0" fontId="4" fillId="0" borderId="41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49" fontId="4" fillId="0" borderId="41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17" fontId="4" fillId="0" borderId="14" xfId="0" applyNumberFormat="1" applyFont="1" applyBorder="1" applyAlignment="1">
      <alignment horizontal="left"/>
    </xf>
    <xf numFmtId="49" fontId="4" fillId="0" borderId="46" xfId="0" applyNumberFormat="1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4" fillId="0" borderId="4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3" fillId="0" borderId="3" xfId="0" applyNumberFormat="1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/>
    </xf>
    <xf numFmtId="0" fontId="13" fillId="0" borderId="41" xfId="0" applyFont="1" applyBorder="1" applyAlignment="1">
      <alignment horizontal="right"/>
    </xf>
    <xf numFmtId="49" fontId="13" fillId="0" borderId="41" xfId="0" applyNumberFormat="1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horizontal="left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right"/>
    </xf>
    <xf numFmtId="0" fontId="13" fillId="0" borderId="6" xfId="0" applyFont="1" applyBorder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49" fontId="13" fillId="0" borderId="29" xfId="0" applyNumberFormat="1" applyFont="1" applyBorder="1" applyAlignment="1">
      <alignment vertical="center" wrapText="1"/>
    </xf>
    <xf numFmtId="49" fontId="13" fillId="0" borderId="29" xfId="0" applyNumberFormat="1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2" fillId="0" borderId="0" xfId="0" applyFont="1" applyAlignment="1"/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41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/>
    </xf>
    <xf numFmtId="49" fontId="16" fillId="0" borderId="41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17" fontId="16" fillId="0" borderId="14" xfId="0" applyNumberFormat="1" applyFont="1" applyBorder="1" applyAlignment="1">
      <alignment horizontal="left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1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left"/>
    </xf>
    <xf numFmtId="49" fontId="15" fillId="0" borderId="16" xfId="0" applyNumberFormat="1" applyFont="1" applyBorder="1" applyAlignment="1">
      <alignment horizontal="left"/>
    </xf>
    <xf numFmtId="0" fontId="16" fillId="0" borderId="14" xfId="0" applyFont="1" applyBorder="1" applyAlignment="1">
      <alignment vertical="center" wrapText="1"/>
    </xf>
    <xf numFmtId="49" fontId="16" fillId="0" borderId="27" xfId="0" applyNumberFormat="1" applyFont="1" applyBorder="1" applyAlignment="1">
      <alignment vertical="center" wrapText="1"/>
    </xf>
    <xf numFmtId="49" fontId="16" fillId="0" borderId="24" xfId="0" applyNumberFormat="1" applyFont="1" applyBorder="1" applyAlignment="1">
      <alignment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6" fillId="0" borderId="32" xfId="0" applyFont="1" applyBorder="1" applyAlignment="1">
      <alignment vertical="center" wrapText="1"/>
    </xf>
    <xf numFmtId="49" fontId="16" fillId="0" borderId="33" xfId="0" applyNumberFormat="1" applyFont="1" applyBorder="1" applyAlignment="1">
      <alignment vertical="center" wrapText="1"/>
    </xf>
    <xf numFmtId="49" fontId="16" fillId="0" borderId="33" xfId="0" applyNumberFormat="1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right"/>
    </xf>
    <xf numFmtId="0" fontId="16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49" fontId="16" fillId="0" borderId="3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4" fillId="0" borderId="51" xfId="0" applyNumberFormat="1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49" fontId="4" fillId="0" borderId="26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17" fontId="16" fillId="0" borderId="41" xfId="0" applyNumberFormat="1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49" fontId="16" fillId="0" borderId="53" xfId="0" applyNumberFormat="1" applyFont="1" applyBorder="1" applyAlignment="1">
      <alignment horizontal="left"/>
    </xf>
    <xf numFmtId="0" fontId="15" fillId="0" borderId="41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/>
    </xf>
    <xf numFmtId="0" fontId="16" fillId="0" borderId="56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6" fillId="0" borderId="55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5" fillId="0" borderId="0" xfId="0" applyFont="1" applyAlignment="1">
      <alignment vertical="center"/>
    </xf>
    <xf numFmtId="0" fontId="15" fillId="0" borderId="19" xfId="0" applyFont="1" applyBorder="1" applyAlignment="1">
      <alignment horizontal="left"/>
    </xf>
    <xf numFmtId="0" fontId="15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4" fillId="0" borderId="62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/>
    </xf>
    <xf numFmtId="0" fontId="16" fillId="0" borderId="62" xfId="0" applyFont="1" applyBorder="1" applyAlignment="1">
      <alignment horizontal="left"/>
    </xf>
    <xf numFmtId="0" fontId="15" fillId="0" borderId="64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164" fontId="16" fillId="0" borderId="41" xfId="0" applyNumberFormat="1" applyFont="1" applyBorder="1" applyAlignment="1">
      <alignment horizontal="left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49" fontId="1" fillId="0" borderId="43" xfId="0" applyNumberFormat="1" applyFont="1" applyBorder="1" applyAlignment="1">
      <alignment vertical="center" wrapText="1"/>
    </xf>
    <xf numFmtId="49" fontId="1" fillId="0" borderId="44" xfId="0" applyNumberFormat="1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1"/>
  <sheetViews>
    <sheetView tabSelected="1" topLeftCell="A217" zoomScale="80" zoomScaleNormal="80" zoomScaleSheetLayoutView="80" workbookViewId="0">
      <selection activeCell="A237" sqref="A237"/>
    </sheetView>
  </sheetViews>
  <sheetFormatPr defaultColWidth="9.140625" defaultRowHeight="15.75" x14ac:dyDescent="0.25"/>
  <cols>
    <col min="1" max="1" width="38.85546875" style="4" customWidth="1"/>
    <col min="2" max="2" width="13" style="3" customWidth="1"/>
    <col min="3" max="3" width="12.42578125" style="3" customWidth="1"/>
    <col min="4" max="4" width="14.5703125" style="3" customWidth="1"/>
    <col min="5" max="7" width="7.7109375" style="3" customWidth="1"/>
    <col min="8" max="8" width="10.85546875" style="3" customWidth="1"/>
    <col min="9" max="15" width="6.7109375" style="3" customWidth="1"/>
    <col min="16" max="16" width="0.28515625" style="3" customWidth="1"/>
    <col min="17" max="23" width="9.140625" style="3" hidden="1" customWidth="1"/>
    <col min="24" max="16384" width="9.140625" style="3"/>
  </cols>
  <sheetData>
    <row r="1" spans="1:23" ht="18.75" x14ac:dyDescent="0.25">
      <c r="A1" s="277" t="s">
        <v>278</v>
      </c>
    </row>
    <row r="2" spans="1:23" ht="18.75" x14ac:dyDescent="0.25">
      <c r="A2" s="277"/>
    </row>
    <row r="3" spans="1:23" ht="18.75" customHeight="1" thickBot="1" x14ac:dyDescent="0.35">
      <c r="D3" s="274"/>
      <c r="E3" s="274" t="s">
        <v>261</v>
      </c>
      <c r="G3" s="32"/>
    </row>
    <row r="4" spans="1:23" s="2" customFormat="1" ht="41.25" customHeight="1" thickBot="1" x14ac:dyDescent="0.3">
      <c r="A4" s="303" t="s">
        <v>0</v>
      </c>
      <c r="B4" s="303" t="s">
        <v>1</v>
      </c>
      <c r="C4" s="244" t="s">
        <v>2</v>
      </c>
      <c r="D4" s="174" t="s">
        <v>4</v>
      </c>
      <c r="E4" s="300" t="s">
        <v>6</v>
      </c>
      <c r="F4" s="301"/>
      <c r="G4" s="302"/>
      <c r="H4" s="303" t="s">
        <v>35</v>
      </c>
      <c r="I4" s="294" t="s">
        <v>7</v>
      </c>
      <c r="J4" s="295"/>
      <c r="K4" s="295"/>
      <c r="L4" s="294" t="s">
        <v>8</v>
      </c>
      <c r="M4" s="295"/>
      <c r="N4" s="295"/>
      <c r="O4" s="296"/>
      <c r="P4" s="269"/>
      <c r="Q4" s="269"/>
      <c r="R4" s="269"/>
    </row>
    <row r="5" spans="1:23" ht="75" customHeight="1" thickBot="1" x14ac:dyDescent="0.3">
      <c r="A5" s="304"/>
      <c r="B5" s="304"/>
      <c r="C5" s="244" t="s">
        <v>3</v>
      </c>
      <c r="D5" s="174" t="s">
        <v>5</v>
      </c>
      <c r="E5" s="174" t="s">
        <v>10</v>
      </c>
      <c r="F5" s="174" t="s">
        <v>11</v>
      </c>
      <c r="G5" s="174" t="s">
        <v>12</v>
      </c>
      <c r="H5" s="304"/>
      <c r="I5" s="174" t="s">
        <v>36</v>
      </c>
      <c r="J5" s="174" t="s">
        <v>13</v>
      </c>
      <c r="K5" s="174" t="s">
        <v>14</v>
      </c>
      <c r="L5" s="174" t="s">
        <v>16</v>
      </c>
      <c r="M5" s="174" t="s">
        <v>17</v>
      </c>
      <c r="N5" s="174" t="s">
        <v>18</v>
      </c>
      <c r="O5" s="174" t="s">
        <v>19</v>
      </c>
      <c r="P5" s="269"/>
      <c r="Q5" s="269"/>
      <c r="R5" s="269"/>
    </row>
    <row r="6" spans="1:23" s="30" customFormat="1" ht="23.1" customHeight="1" x14ac:dyDescent="0.25">
      <c r="A6" s="297" t="s">
        <v>20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9"/>
      <c r="P6" s="270"/>
      <c r="Q6" s="270"/>
      <c r="R6" s="270"/>
    </row>
    <row r="7" spans="1:23" ht="23.1" customHeight="1" x14ac:dyDescent="0.3">
      <c r="A7" s="252" t="s">
        <v>293</v>
      </c>
      <c r="B7" s="180">
        <v>2011</v>
      </c>
      <c r="C7" s="180">
        <v>182</v>
      </c>
      <c r="D7" s="180" t="s">
        <v>25</v>
      </c>
      <c r="E7" s="180">
        <v>7.14</v>
      </c>
      <c r="F7" s="180">
        <v>11.16</v>
      </c>
      <c r="G7" s="180">
        <v>35.28</v>
      </c>
      <c r="H7" s="180">
        <v>271.41000000000003</v>
      </c>
      <c r="I7" s="180">
        <v>0.33</v>
      </c>
      <c r="J7" s="180">
        <v>1.1000000000000001</v>
      </c>
      <c r="K7" s="180">
        <v>55.2</v>
      </c>
      <c r="L7" s="180">
        <v>132</v>
      </c>
      <c r="M7" s="180">
        <v>176</v>
      </c>
      <c r="N7" s="180">
        <v>45.33</v>
      </c>
      <c r="O7" s="253">
        <v>1.1599999999999999</v>
      </c>
      <c r="P7" s="271"/>
      <c r="Q7" s="271"/>
      <c r="R7" s="271"/>
      <c r="T7" s="3">
        <f t="shared" ref="T7:T12" si="0">PRODUCT(E7,4)</f>
        <v>28.56</v>
      </c>
      <c r="U7" s="3">
        <f t="shared" ref="U7:U12" si="1">PRODUCT(F7,9)</f>
        <v>100.44</v>
      </c>
      <c r="V7" s="3">
        <f t="shared" ref="V7:V12" si="2">PRODUCT(G7,4)</f>
        <v>141.12</v>
      </c>
      <c r="W7" s="3">
        <f>SUM(T7,U7,V7)</f>
        <v>270.12</v>
      </c>
    </row>
    <row r="8" spans="1:23" ht="23.1" customHeight="1" x14ac:dyDescent="0.3">
      <c r="A8" s="252" t="s">
        <v>42</v>
      </c>
      <c r="B8" s="180">
        <v>2011</v>
      </c>
      <c r="C8" s="180">
        <v>382</v>
      </c>
      <c r="D8" s="181" t="s">
        <v>25</v>
      </c>
      <c r="E8" s="180">
        <v>4.07</v>
      </c>
      <c r="F8" s="180">
        <v>3.54</v>
      </c>
      <c r="G8" s="180">
        <v>17.57</v>
      </c>
      <c r="H8" s="180">
        <v>118.6</v>
      </c>
      <c r="I8" s="180">
        <v>0.24</v>
      </c>
      <c r="J8" s="180">
        <v>1.58</v>
      </c>
      <c r="K8" s="180">
        <v>24.4</v>
      </c>
      <c r="L8" s="180">
        <v>152.22</v>
      </c>
      <c r="M8" s="180">
        <v>124.56</v>
      </c>
      <c r="N8" s="180">
        <v>21.34</v>
      </c>
      <c r="O8" s="253">
        <v>0.47</v>
      </c>
      <c r="P8" s="271"/>
      <c r="Q8" s="271"/>
      <c r="R8" s="271"/>
      <c r="T8" s="3">
        <f t="shared" si="0"/>
        <v>16.28</v>
      </c>
      <c r="U8" s="3">
        <f t="shared" si="1"/>
        <v>31.86</v>
      </c>
      <c r="V8" s="3">
        <f t="shared" si="2"/>
        <v>70.28</v>
      </c>
      <c r="W8" s="3">
        <f t="shared" ref="W8:W21" si="3">SUM(T8,U8,V8)</f>
        <v>118.42</v>
      </c>
    </row>
    <row r="9" spans="1:23" ht="23.1" customHeight="1" x14ac:dyDescent="0.3">
      <c r="A9" s="252" t="s">
        <v>234</v>
      </c>
      <c r="B9" s="180"/>
      <c r="C9" s="180"/>
      <c r="D9" s="180" t="s">
        <v>184</v>
      </c>
      <c r="E9" s="180">
        <v>4.74</v>
      </c>
      <c r="F9" s="180">
        <v>0.6</v>
      </c>
      <c r="G9" s="180">
        <v>28.8</v>
      </c>
      <c r="H9" s="180">
        <v>140</v>
      </c>
      <c r="I9" s="180">
        <v>0</v>
      </c>
      <c r="J9" s="180">
        <v>0</v>
      </c>
      <c r="K9" s="180">
        <v>0</v>
      </c>
      <c r="L9" s="180">
        <v>6.9</v>
      </c>
      <c r="M9" s="180">
        <v>32.200000000000003</v>
      </c>
      <c r="N9" s="180">
        <v>9.9</v>
      </c>
      <c r="O9" s="253">
        <v>1</v>
      </c>
      <c r="P9" s="271"/>
      <c r="Q9" s="271"/>
      <c r="R9" s="271"/>
      <c r="T9" s="3">
        <f t="shared" si="0"/>
        <v>18.96</v>
      </c>
      <c r="U9" s="3">
        <f t="shared" si="1"/>
        <v>5.3999999999999995</v>
      </c>
      <c r="V9" s="3">
        <f t="shared" si="2"/>
        <v>115.2</v>
      </c>
      <c r="W9" s="3">
        <f t="shared" si="3"/>
        <v>139.56</v>
      </c>
    </row>
    <row r="10" spans="1:23" ht="23.1" customHeight="1" thickBot="1" x14ac:dyDescent="0.35">
      <c r="A10" s="254" t="s">
        <v>47</v>
      </c>
      <c r="B10" s="249"/>
      <c r="C10" s="249"/>
      <c r="D10" s="250" t="s">
        <v>29</v>
      </c>
      <c r="E10" s="249">
        <v>5</v>
      </c>
      <c r="F10" s="249">
        <v>0</v>
      </c>
      <c r="G10" s="249">
        <v>18</v>
      </c>
      <c r="H10" s="249">
        <v>88</v>
      </c>
      <c r="I10" s="249">
        <v>0.4</v>
      </c>
      <c r="J10" s="249">
        <v>10</v>
      </c>
      <c r="K10" s="249">
        <v>0</v>
      </c>
      <c r="L10" s="249">
        <v>8</v>
      </c>
      <c r="M10" s="249">
        <v>28</v>
      </c>
      <c r="N10" s="249">
        <v>42</v>
      </c>
      <c r="O10" s="255">
        <v>0.6</v>
      </c>
      <c r="P10" s="271"/>
      <c r="Q10" s="271"/>
      <c r="R10" s="271"/>
      <c r="T10" s="3">
        <f t="shared" si="0"/>
        <v>20</v>
      </c>
      <c r="U10" s="3">
        <f t="shared" si="1"/>
        <v>0</v>
      </c>
      <c r="V10" s="3">
        <f t="shared" si="2"/>
        <v>72</v>
      </c>
      <c r="W10" s="3">
        <f t="shared" si="3"/>
        <v>92</v>
      </c>
    </row>
    <row r="11" spans="1:23" ht="23.1" customHeight="1" thickBot="1" x14ac:dyDescent="0.35">
      <c r="A11" s="243" t="s">
        <v>27</v>
      </c>
      <c r="B11" s="176" t="s">
        <v>123</v>
      </c>
      <c r="C11" s="176"/>
      <c r="D11" s="176"/>
      <c r="E11" s="177">
        <f>SUM(E7:E10)</f>
        <v>20.950000000000003</v>
      </c>
      <c r="F11" s="177">
        <f t="shared" ref="F11:O11" si="4">SUM(F7:F10)</f>
        <v>15.299999999999999</v>
      </c>
      <c r="G11" s="177">
        <f t="shared" si="4"/>
        <v>99.65</v>
      </c>
      <c r="H11" s="177">
        <f t="shared" si="4"/>
        <v>618.01</v>
      </c>
      <c r="I11" s="177">
        <f t="shared" si="4"/>
        <v>0.97000000000000008</v>
      </c>
      <c r="J11" s="177">
        <f t="shared" si="4"/>
        <v>12.68</v>
      </c>
      <c r="K11" s="177">
        <f t="shared" si="4"/>
        <v>79.599999999999994</v>
      </c>
      <c r="L11" s="177">
        <f t="shared" si="4"/>
        <v>299.12</v>
      </c>
      <c r="M11" s="177">
        <f t="shared" si="4"/>
        <v>360.76</v>
      </c>
      <c r="N11" s="177">
        <f t="shared" si="4"/>
        <v>118.57000000000001</v>
      </c>
      <c r="O11" s="177">
        <f t="shared" si="4"/>
        <v>3.23</v>
      </c>
      <c r="P11" s="272"/>
      <c r="Q11" s="272"/>
      <c r="R11" s="272"/>
      <c r="S11" s="72"/>
      <c r="T11" s="3">
        <f t="shared" si="0"/>
        <v>83.800000000000011</v>
      </c>
      <c r="U11" s="3">
        <f t="shared" si="1"/>
        <v>137.69999999999999</v>
      </c>
      <c r="V11" s="3">
        <f t="shared" si="2"/>
        <v>398.6</v>
      </c>
      <c r="W11" s="3">
        <f t="shared" si="3"/>
        <v>620.1</v>
      </c>
    </row>
    <row r="12" spans="1:23" s="30" customFormat="1" ht="23.1" customHeight="1" x14ac:dyDescent="0.25">
      <c r="A12" s="297" t="s">
        <v>28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70"/>
      <c r="Q12" s="270"/>
      <c r="R12" s="270"/>
      <c r="T12" s="3">
        <f t="shared" si="0"/>
        <v>4</v>
      </c>
      <c r="U12" s="3">
        <f t="shared" si="1"/>
        <v>9</v>
      </c>
      <c r="V12" s="3">
        <f t="shared" si="2"/>
        <v>4</v>
      </c>
      <c r="W12" s="3">
        <f t="shared" si="3"/>
        <v>17</v>
      </c>
    </row>
    <row r="13" spans="1:23" s="30" customFormat="1" ht="36" customHeight="1" x14ac:dyDescent="0.25">
      <c r="A13" s="252" t="s">
        <v>294</v>
      </c>
      <c r="B13" s="179">
        <v>2011</v>
      </c>
      <c r="C13" s="179">
        <v>45</v>
      </c>
      <c r="D13" s="179" t="s">
        <v>29</v>
      </c>
      <c r="E13" s="179">
        <v>1.3</v>
      </c>
      <c r="F13" s="179">
        <v>3.23</v>
      </c>
      <c r="G13" s="179">
        <v>21.55</v>
      </c>
      <c r="H13" s="179">
        <v>201.33</v>
      </c>
      <c r="I13" s="179">
        <v>0.05</v>
      </c>
      <c r="J13" s="179">
        <v>17.16</v>
      </c>
      <c r="K13" s="179">
        <v>0</v>
      </c>
      <c r="L13" s="179">
        <v>25</v>
      </c>
      <c r="M13" s="179">
        <v>28.33</v>
      </c>
      <c r="N13" s="179">
        <v>15.08</v>
      </c>
      <c r="O13" s="257">
        <v>0.45</v>
      </c>
      <c r="P13" s="270"/>
      <c r="Q13" s="270"/>
      <c r="R13" s="270"/>
      <c r="T13" s="3"/>
      <c r="U13" s="3"/>
      <c r="V13" s="3"/>
      <c r="W13" s="3"/>
    </row>
    <row r="14" spans="1:23" ht="35.25" customHeight="1" x14ac:dyDescent="0.3">
      <c r="A14" s="252" t="s">
        <v>295</v>
      </c>
      <c r="B14" s="180">
        <v>2011</v>
      </c>
      <c r="C14" s="180">
        <v>102</v>
      </c>
      <c r="D14" s="180" t="s">
        <v>195</v>
      </c>
      <c r="E14" s="180">
        <v>6.48</v>
      </c>
      <c r="F14" s="180">
        <v>5.51</v>
      </c>
      <c r="G14" s="180">
        <v>16.52</v>
      </c>
      <c r="H14" s="180">
        <v>154.5</v>
      </c>
      <c r="I14" s="180">
        <v>0.3</v>
      </c>
      <c r="J14" s="180">
        <v>5.82</v>
      </c>
      <c r="K14" s="180">
        <v>0</v>
      </c>
      <c r="L14" s="180">
        <v>45.62</v>
      </c>
      <c r="M14" s="180">
        <v>88.12</v>
      </c>
      <c r="N14" s="180">
        <v>35.619999999999997</v>
      </c>
      <c r="O14" s="253">
        <v>2.0499999999999998</v>
      </c>
      <c r="P14" s="271"/>
      <c r="Q14" s="271"/>
      <c r="R14" s="271"/>
      <c r="S14" s="72"/>
      <c r="T14" s="3">
        <f t="shared" ref="T14:T21" si="5">PRODUCT(E14,4)</f>
        <v>25.92</v>
      </c>
      <c r="U14" s="3">
        <f t="shared" ref="U14:U21" si="6">PRODUCT(F14,9)</f>
        <v>49.589999999999996</v>
      </c>
      <c r="V14" s="3">
        <f t="shared" ref="V14:V21" si="7">PRODUCT(G14,4)</f>
        <v>66.08</v>
      </c>
      <c r="W14" s="3">
        <f t="shared" si="3"/>
        <v>141.58999999999997</v>
      </c>
    </row>
    <row r="15" spans="1:23" ht="23.1" customHeight="1" x14ac:dyDescent="0.3">
      <c r="A15" s="252" t="s">
        <v>236</v>
      </c>
      <c r="B15" s="180">
        <v>2011</v>
      </c>
      <c r="C15" s="180">
        <v>243</v>
      </c>
      <c r="D15" s="248" t="s">
        <v>237</v>
      </c>
      <c r="E15" s="180">
        <v>10.09</v>
      </c>
      <c r="F15" s="180">
        <v>28.27</v>
      </c>
      <c r="G15" s="180">
        <v>0.45</v>
      </c>
      <c r="H15" s="180">
        <v>298.18</v>
      </c>
      <c r="I15" s="180">
        <v>0.3</v>
      </c>
      <c r="J15" s="180">
        <v>0</v>
      </c>
      <c r="K15" s="180">
        <v>36.36</v>
      </c>
      <c r="L15" s="180">
        <v>33.630000000000003</v>
      </c>
      <c r="M15" s="180">
        <v>147.27000000000001</v>
      </c>
      <c r="N15" s="180">
        <v>18.18</v>
      </c>
      <c r="O15" s="253">
        <v>1.63</v>
      </c>
      <c r="P15" s="271"/>
      <c r="Q15" s="271"/>
      <c r="R15" s="271"/>
      <c r="S15" s="72"/>
      <c r="T15" s="3">
        <f t="shared" si="5"/>
        <v>40.36</v>
      </c>
      <c r="U15" s="3">
        <f t="shared" si="6"/>
        <v>254.43</v>
      </c>
      <c r="V15" s="3">
        <f t="shared" si="7"/>
        <v>1.8</v>
      </c>
      <c r="W15" s="3">
        <f t="shared" si="3"/>
        <v>296.59000000000003</v>
      </c>
    </row>
    <row r="16" spans="1:23" ht="23.1" customHeight="1" x14ac:dyDescent="0.3">
      <c r="A16" s="252" t="s">
        <v>275</v>
      </c>
      <c r="B16" s="180">
        <v>2011</v>
      </c>
      <c r="C16" s="180">
        <v>304</v>
      </c>
      <c r="D16" s="248" t="s">
        <v>271</v>
      </c>
      <c r="E16" s="180">
        <v>4.37</v>
      </c>
      <c r="F16" s="180">
        <v>6.44</v>
      </c>
      <c r="G16" s="180">
        <v>44.01</v>
      </c>
      <c r="H16" s="180">
        <v>251.64</v>
      </c>
      <c r="I16" s="180">
        <v>0.04</v>
      </c>
      <c r="J16" s="180">
        <v>0</v>
      </c>
      <c r="K16" s="180">
        <v>0</v>
      </c>
      <c r="L16" s="180">
        <v>1.67</v>
      </c>
      <c r="M16" s="180">
        <v>73.08</v>
      </c>
      <c r="N16" s="180">
        <v>19.55</v>
      </c>
      <c r="O16" s="253">
        <v>0.62</v>
      </c>
      <c r="P16" s="271"/>
      <c r="Q16" s="271"/>
      <c r="R16" s="271"/>
      <c r="S16" s="72"/>
      <c r="T16" s="3">
        <f t="shared" si="5"/>
        <v>17.48</v>
      </c>
      <c r="U16" s="3">
        <f t="shared" si="6"/>
        <v>57.96</v>
      </c>
      <c r="V16" s="3">
        <f t="shared" si="7"/>
        <v>176.04</v>
      </c>
      <c r="W16" s="3">
        <f t="shared" si="3"/>
        <v>251.48</v>
      </c>
    </row>
    <row r="17" spans="1:23" ht="23.1" customHeight="1" x14ac:dyDescent="0.3">
      <c r="A17" s="252" t="s">
        <v>296</v>
      </c>
      <c r="B17" s="180">
        <v>2011</v>
      </c>
      <c r="C17" s="180">
        <v>360</v>
      </c>
      <c r="D17" s="180" t="s">
        <v>25</v>
      </c>
      <c r="E17" s="180">
        <v>0.1</v>
      </c>
      <c r="F17" s="180">
        <v>7.0000000000000007E-2</v>
      </c>
      <c r="G17" s="180">
        <v>29.83</v>
      </c>
      <c r="H17" s="180">
        <v>123.36</v>
      </c>
      <c r="I17" s="180">
        <v>0</v>
      </c>
      <c r="J17" s="180">
        <v>0.33</v>
      </c>
      <c r="K17" s="180">
        <v>0</v>
      </c>
      <c r="L17" s="180">
        <v>13.28</v>
      </c>
      <c r="M17" s="180">
        <v>7.08</v>
      </c>
      <c r="N17" s="180">
        <v>2.92</v>
      </c>
      <c r="O17" s="253">
        <v>0.31</v>
      </c>
      <c r="P17" s="271"/>
      <c r="Q17" s="271"/>
      <c r="R17" s="271"/>
      <c r="T17" s="3">
        <f t="shared" si="5"/>
        <v>0.4</v>
      </c>
      <c r="U17" s="3">
        <f t="shared" si="6"/>
        <v>0.63000000000000012</v>
      </c>
      <c r="V17" s="3">
        <f t="shared" si="7"/>
        <v>119.32</v>
      </c>
      <c r="W17" s="3">
        <f t="shared" si="3"/>
        <v>120.35</v>
      </c>
    </row>
    <row r="18" spans="1:23" ht="23.1" customHeight="1" x14ac:dyDescent="0.3">
      <c r="A18" s="252" t="s">
        <v>263</v>
      </c>
      <c r="B18" s="180"/>
      <c r="C18" s="180"/>
      <c r="D18" s="248" t="s">
        <v>239</v>
      </c>
      <c r="E18" s="180">
        <v>2.69</v>
      </c>
      <c r="F18" s="180">
        <v>0.53</v>
      </c>
      <c r="G18" s="180">
        <v>23.71</v>
      </c>
      <c r="H18" s="180">
        <v>110.35</v>
      </c>
      <c r="I18" s="180">
        <v>0</v>
      </c>
      <c r="J18" s="180">
        <v>0</v>
      </c>
      <c r="K18" s="180">
        <v>0</v>
      </c>
      <c r="L18" s="180">
        <v>6.9</v>
      </c>
      <c r="M18" s="180">
        <v>26.1</v>
      </c>
      <c r="N18" s="180">
        <v>9.9</v>
      </c>
      <c r="O18" s="253">
        <v>1</v>
      </c>
      <c r="P18" s="271"/>
      <c r="Q18" s="271"/>
      <c r="R18" s="271"/>
      <c r="T18" s="3">
        <f t="shared" si="5"/>
        <v>10.76</v>
      </c>
      <c r="U18" s="3">
        <f t="shared" si="6"/>
        <v>4.7700000000000005</v>
      </c>
      <c r="V18" s="3">
        <f t="shared" si="7"/>
        <v>94.84</v>
      </c>
      <c r="W18" s="3">
        <f t="shared" si="3"/>
        <v>110.37</v>
      </c>
    </row>
    <row r="19" spans="1:23" ht="23.1" customHeight="1" thickBot="1" x14ac:dyDescent="0.35">
      <c r="A19" s="254" t="s">
        <v>234</v>
      </c>
      <c r="B19" s="249"/>
      <c r="C19" s="249"/>
      <c r="D19" s="250" t="s">
        <v>184</v>
      </c>
      <c r="E19" s="249">
        <v>4.74</v>
      </c>
      <c r="F19" s="249">
        <v>0.6</v>
      </c>
      <c r="G19" s="249">
        <v>28.8</v>
      </c>
      <c r="H19" s="249">
        <v>140</v>
      </c>
      <c r="I19" s="249">
        <v>0</v>
      </c>
      <c r="J19" s="249">
        <v>0</v>
      </c>
      <c r="K19" s="249">
        <v>0</v>
      </c>
      <c r="L19" s="249">
        <v>16</v>
      </c>
      <c r="M19" s="249">
        <v>32.200000000000003</v>
      </c>
      <c r="N19" s="249">
        <v>21</v>
      </c>
      <c r="O19" s="255">
        <v>2</v>
      </c>
      <c r="P19" s="271"/>
      <c r="Q19" s="271"/>
      <c r="R19" s="271"/>
      <c r="T19" s="3">
        <f t="shared" si="5"/>
        <v>18.96</v>
      </c>
      <c r="U19" s="3">
        <f t="shared" si="6"/>
        <v>5.3999999999999995</v>
      </c>
      <c r="V19" s="3">
        <f t="shared" si="7"/>
        <v>115.2</v>
      </c>
      <c r="W19" s="3">
        <f t="shared" si="3"/>
        <v>139.56</v>
      </c>
    </row>
    <row r="20" spans="1:23" ht="23.1" customHeight="1" thickBot="1" x14ac:dyDescent="0.35">
      <c r="A20" s="243" t="s">
        <v>27</v>
      </c>
      <c r="B20" s="176"/>
      <c r="C20" s="176"/>
      <c r="D20" s="176"/>
      <c r="E20" s="177">
        <f t="shared" ref="E20:O20" si="8">SUM(E13:E19)</f>
        <v>29.770000000000003</v>
      </c>
      <c r="F20" s="177">
        <f t="shared" si="8"/>
        <v>44.65</v>
      </c>
      <c r="G20" s="177">
        <f t="shared" si="8"/>
        <v>164.87</v>
      </c>
      <c r="H20" s="177">
        <f t="shared" si="8"/>
        <v>1279.3599999999999</v>
      </c>
      <c r="I20" s="177">
        <f t="shared" si="8"/>
        <v>0.69</v>
      </c>
      <c r="J20" s="177">
        <f t="shared" si="8"/>
        <v>23.31</v>
      </c>
      <c r="K20" s="177">
        <f t="shared" si="8"/>
        <v>36.36</v>
      </c>
      <c r="L20" s="177">
        <f t="shared" si="8"/>
        <v>142.10000000000002</v>
      </c>
      <c r="M20" s="177">
        <f t="shared" si="8"/>
        <v>402.18</v>
      </c>
      <c r="N20" s="177">
        <f t="shared" si="8"/>
        <v>122.25</v>
      </c>
      <c r="O20" s="177">
        <f t="shared" si="8"/>
        <v>8.0599999999999987</v>
      </c>
      <c r="P20" s="272"/>
      <c r="Q20" s="272"/>
      <c r="R20" s="272"/>
      <c r="T20" s="3">
        <f t="shared" si="5"/>
        <v>119.08000000000001</v>
      </c>
      <c r="U20" s="3">
        <f t="shared" si="6"/>
        <v>401.84999999999997</v>
      </c>
      <c r="V20" s="3">
        <f t="shared" si="7"/>
        <v>659.48</v>
      </c>
      <c r="W20" s="3">
        <f t="shared" si="3"/>
        <v>1180.4099999999999</v>
      </c>
    </row>
    <row r="21" spans="1:23" ht="23.1" customHeight="1" thickBot="1" x14ac:dyDescent="0.35">
      <c r="A21" s="245" t="s">
        <v>276</v>
      </c>
      <c r="B21" s="176"/>
      <c r="C21" s="247"/>
      <c r="D21" s="176"/>
      <c r="E21" s="246">
        <f>SUM(E11,E20)</f>
        <v>50.720000000000006</v>
      </c>
      <c r="F21" s="177">
        <f t="shared" ref="F21:O21" si="9">SUM(F11,F20)</f>
        <v>59.949999999999996</v>
      </c>
      <c r="G21" s="246">
        <f t="shared" si="9"/>
        <v>264.52</v>
      </c>
      <c r="H21" s="177">
        <f t="shared" si="9"/>
        <v>1897.37</v>
      </c>
      <c r="I21" s="246">
        <f t="shared" si="9"/>
        <v>1.6600000000000001</v>
      </c>
      <c r="J21" s="177">
        <f t="shared" si="9"/>
        <v>35.989999999999995</v>
      </c>
      <c r="K21" s="246">
        <f t="shared" si="9"/>
        <v>115.96</v>
      </c>
      <c r="L21" s="246">
        <f t="shared" si="9"/>
        <v>441.22</v>
      </c>
      <c r="M21" s="177">
        <f t="shared" si="9"/>
        <v>762.94</v>
      </c>
      <c r="N21" s="246">
        <f t="shared" si="9"/>
        <v>240.82</v>
      </c>
      <c r="O21" s="177">
        <f t="shared" si="9"/>
        <v>11.29</v>
      </c>
      <c r="P21" s="272"/>
      <c r="Q21" s="272"/>
      <c r="R21" s="272"/>
      <c r="T21" s="3">
        <f t="shared" si="5"/>
        <v>202.88000000000002</v>
      </c>
      <c r="U21" s="3">
        <f t="shared" si="6"/>
        <v>539.54999999999995</v>
      </c>
      <c r="V21" s="3">
        <f t="shared" si="7"/>
        <v>1058.08</v>
      </c>
      <c r="W21" s="3">
        <f t="shared" si="3"/>
        <v>1800.5099999999998</v>
      </c>
    </row>
    <row r="22" spans="1:23" x14ac:dyDescent="0.25">
      <c r="A22" s="6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4" spans="1:23" ht="19.5" thickBot="1" x14ac:dyDescent="0.35">
      <c r="D24" s="274"/>
      <c r="E24" s="274" t="s">
        <v>262</v>
      </c>
      <c r="G24" s="32"/>
    </row>
    <row r="25" spans="1:23" ht="38.25" customHeight="1" thickBot="1" x14ac:dyDescent="0.3">
      <c r="A25" s="303" t="s">
        <v>0</v>
      </c>
      <c r="B25" s="303" t="s">
        <v>1</v>
      </c>
      <c r="C25" s="244" t="s">
        <v>2</v>
      </c>
      <c r="D25" s="174" t="s">
        <v>4</v>
      </c>
      <c r="E25" s="300" t="s">
        <v>6</v>
      </c>
      <c r="F25" s="301"/>
      <c r="G25" s="302"/>
      <c r="H25" s="303" t="s">
        <v>35</v>
      </c>
      <c r="I25" s="294" t="s">
        <v>7</v>
      </c>
      <c r="J25" s="295"/>
      <c r="K25" s="295"/>
      <c r="L25" s="294" t="s">
        <v>8</v>
      </c>
      <c r="M25" s="295"/>
      <c r="N25" s="295"/>
      <c r="O25" s="296"/>
      <c r="P25" s="269"/>
      <c r="Q25" s="269"/>
      <c r="R25" s="269"/>
      <c r="S25" s="2"/>
      <c r="T25" s="2"/>
      <c r="U25" s="2"/>
      <c r="V25" s="2"/>
      <c r="W25" s="2"/>
    </row>
    <row r="26" spans="1:23" ht="62.25" customHeight="1" thickBot="1" x14ac:dyDescent="0.3">
      <c r="A26" s="304"/>
      <c r="B26" s="304"/>
      <c r="C26" s="244" t="s">
        <v>3</v>
      </c>
      <c r="D26" s="174" t="s">
        <v>5</v>
      </c>
      <c r="E26" s="174" t="s">
        <v>10</v>
      </c>
      <c r="F26" s="174" t="s">
        <v>11</v>
      </c>
      <c r="G26" s="174" t="s">
        <v>12</v>
      </c>
      <c r="H26" s="304"/>
      <c r="I26" s="174" t="s">
        <v>36</v>
      </c>
      <c r="J26" s="174" t="s">
        <v>13</v>
      </c>
      <c r="K26" s="174" t="s">
        <v>14</v>
      </c>
      <c r="L26" s="174" t="s">
        <v>16</v>
      </c>
      <c r="M26" s="174" t="s">
        <v>17</v>
      </c>
      <c r="N26" s="174" t="s">
        <v>18</v>
      </c>
      <c r="O26" s="174" t="s">
        <v>19</v>
      </c>
      <c r="P26" s="269"/>
      <c r="Q26" s="269"/>
      <c r="R26" s="269"/>
    </row>
    <row r="27" spans="1:23" ht="23.1" customHeight="1" x14ac:dyDescent="0.25">
      <c r="A27" s="290" t="s">
        <v>20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2"/>
      <c r="P27" s="270"/>
      <c r="Q27" s="270"/>
      <c r="R27" s="270"/>
      <c r="S27" s="30"/>
      <c r="T27" s="30"/>
      <c r="U27" s="30"/>
      <c r="V27" s="30"/>
      <c r="W27" s="30"/>
    </row>
    <row r="28" spans="1:23" ht="23.1" customHeight="1" x14ac:dyDescent="0.3">
      <c r="A28" s="252" t="s">
        <v>285</v>
      </c>
      <c r="B28" s="180">
        <v>2011</v>
      </c>
      <c r="C28" s="180">
        <v>204</v>
      </c>
      <c r="D28" s="180" t="s">
        <v>297</v>
      </c>
      <c r="E28" s="180">
        <v>13.52</v>
      </c>
      <c r="F28" s="180">
        <v>15.92</v>
      </c>
      <c r="G28" s="180">
        <v>60.64</v>
      </c>
      <c r="H28" s="180">
        <v>334.4</v>
      </c>
      <c r="I28" s="180">
        <v>0.2</v>
      </c>
      <c r="J28" s="180">
        <v>0.21</v>
      </c>
      <c r="K28" s="180">
        <v>115.06</v>
      </c>
      <c r="L28" s="180">
        <v>294.66000000000003</v>
      </c>
      <c r="M28" s="180">
        <v>202.66</v>
      </c>
      <c r="N28" s="180">
        <v>20.260000000000002</v>
      </c>
      <c r="O28" s="253">
        <v>1.22</v>
      </c>
      <c r="P28" s="271"/>
      <c r="Q28" s="271"/>
      <c r="R28" s="271"/>
      <c r="T28" s="3">
        <f t="shared" ref="T28:T42" si="10">PRODUCT(E28,4)</f>
        <v>54.08</v>
      </c>
      <c r="U28" s="3">
        <f t="shared" ref="U28:U42" si="11">PRODUCT(F28,9)</f>
        <v>143.28</v>
      </c>
      <c r="V28" s="3">
        <f t="shared" ref="V28:V42" si="12">PRODUCT(G28,4)</f>
        <v>242.56</v>
      </c>
      <c r="W28" s="3">
        <f>SUM(T28,U28,V28)</f>
        <v>439.92</v>
      </c>
    </row>
    <row r="29" spans="1:23" ht="23.1" customHeight="1" x14ac:dyDescent="0.3">
      <c r="A29" s="252" t="s">
        <v>277</v>
      </c>
      <c r="B29" s="180">
        <v>2011</v>
      </c>
      <c r="C29" s="180">
        <v>3</v>
      </c>
      <c r="D29" s="181" t="s">
        <v>194</v>
      </c>
      <c r="E29" s="180">
        <v>6.96</v>
      </c>
      <c r="F29" s="180">
        <v>9.9600000000000009</v>
      </c>
      <c r="G29" s="180">
        <v>17.79</v>
      </c>
      <c r="H29" s="180">
        <v>188.4</v>
      </c>
      <c r="I29" s="180">
        <v>0.13</v>
      </c>
      <c r="J29" s="180">
        <v>0.13</v>
      </c>
      <c r="K29" s="180">
        <v>70.8</v>
      </c>
      <c r="L29" s="180">
        <v>167.04</v>
      </c>
      <c r="M29" s="180">
        <v>115.2</v>
      </c>
      <c r="N29" s="180">
        <v>11.34</v>
      </c>
      <c r="O29" s="253">
        <v>0.57999999999999996</v>
      </c>
      <c r="P29" s="271"/>
      <c r="Q29" s="271"/>
      <c r="R29" s="271"/>
      <c r="T29" s="3">
        <f t="shared" si="10"/>
        <v>27.84</v>
      </c>
      <c r="U29" s="3">
        <f t="shared" si="11"/>
        <v>89.640000000000015</v>
      </c>
      <c r="V29" s="3">
        <f t="shared" si="12"/>
        <v>71.16</v>
      </c>
      <c r="W29" s="3">
        <f t="shared" ref="W29:W41" si="13">SUM(T29,U29,V29)</f>
        <v>188.64000000000001</v>
      </c>
    </row>
    <row r="30" spans="1:23" ht="23.1" customHeight="1" x14ac:dyDescent="0.3">
      <c r="A30" s="252" t="s">
        <v>24</v>
      </c>
      <c r="B30" s="180">
        <v>2011</v>
      </c>
      <c r="C30" s="180">
        <v>379</v>
      </c>
      <c r="D30" s="181" t="s">
        <v>25</v>
      </c>
      <c r="E30" s="180">
        <v>3.16</v>
      </c>
      <c r="F30" s="180">
        <v>2.67</v>
      </c>
      <c r="G30" s="180">
        <v>15.94</v>
      </c>
      <c r="H30" s="180">
        <v>100.6</v>
      </c>
      <c r="I30" s="180">
        <v>0.2</v>
      </c>
      <c r="J30" s="180">
        <v>1.3</v>
      </c>
      <c r="K30" s="180">
        <v>20</v>
      </c>
      <c r="L30" s="180">
        <v>125.78</v>
      </c>
      <c r="M30" s="180">
        <v>90</v>
      </c>
      <c r="N30" s="180">
        <v>14</v>
      </c>
      <c r="O30" s="253">
        <v>0.13</v>
      </c>
      <c r="P30" s="271"/>
      <c r="Q30" s="271"/>
      <c r="R30" s="271"/>
      <c r="T30" s="3">
        <f t="shared" si="10"/>
        <v>12.64</v>
      </c>
      <c r="U30" s="3">
        <f t="shared" si="11"/>
        <v>24.03</v>
      </c>
      <c r="V30" s="3">
        <f t="shared" si="12"/>
        <v>63.76</v>
      </c>
      <c r="W30" s="3">
        <f t="shared" ref="W30" si="14">SUM(T30,U30,V30)</f>
        <v>100.43</v>
      </c>
    </row>
    <row r="31" spans="1:23" ht="23.1" customHeight="1" thickBot="1" x14ac:dyDescent="0.35">
      <c r="A31" s="252" t="s">
        <v>234</v>
      </c>
      <c r="B31" s="180"/>
      <c r="C31" s="180"/>
      <c r="D31" s="180" t="s">
        <v>161</v>
      </c>
      <c r="E31" s="180">
        <v>2.37</v>
      </c>
      <c r="F31" s="180">
        <v>0.3</v>
      </c>
      <c r="G31" s="180">
        <v>14.4</v>
      </c>
      <c r="H31" s="180">
        <v>70</v>
      </c>
      <c r="I31" s="180">
        <v>0</v>
      </c>
      <c r="J31" s="180">
        <v>0</v>
      </c>
      <c r="K31" s="180">
        <v>0</v>
      </c>
      <c r="L31" s="180">
        <v>6.9</v>
      </c>
      <c r="M31" s="180">
        <v>16.100000000000001</v>
      </c>
      <c r="N31" s="180">
        <v>9.9</v>
      </c>
      <c r="O31" s="253">
        <v>1</v>
      </c>
      <c r="P31" s="271"/>
      <c r="Q31" s="271"/>
      <c r="R31" s="271"/>
      <c r="T31" s="3">
        <f t="shared" si="10"/>
        <v>9.48</v>
      </c>
      <c r="U31" s="3">
        <f t="shared" si="11"/>
        <v>2.6999999999999997</v>
      </c>
      <c r="V31" s="3">
        <f t="shared" si="12"/>
        <v>57.6</v>
      </c>
      <c r="W31" s="3">
        <f t="shared" si="13"/>
        <v>69.78</v>
      </c>
    </row>
    <row r="32" spans="1:23" ht="23.1" customHeight="1" thickBot="1" x14ac:dyDescent="0.35">
      <c r="A32" s="243" t="s">
        <v>27</v>
      </c>
      <c r="B32" s="176" t="s">
        <v>123</v>
      </c>
      <c r="C32" s="176"/>
      <c r="D32" s="176"/>
      <c r="E32" s="177">
        <f t="shared" ref="E32:O32" si="15">SUM(E28:E31)</f>
        <v>26.01</v>
      </c>
      <c r="F32" s="177">
        <f t="shared" si="15"/>
        <v>28.850000000000005</v>
      </c>
      <c r="G32" s="177">
        <f t="shared" si="15"/>
        <v>108.77000000000001</v>
      </c>
      <c r="H32" s="177">
        <f t="shared" si="15"/>
        <v>693.4</v>
      </c>
      <c r="I32" s="177">
        <f t="shared" si="15"/>
        <v>0.53</v>
      </c>
      <c r="J32" s="177">
        <f t="shared" si="15"/>
        <v>1.6400000000000001</v>
      </c>
      <c r="K32" s="177">
        <f t="shared" si="15"/>
        <v>205.86</v>
      </c>
      <c r="L32" s="177">
        <f t="shared" si="15"/>
        <v>594.38</v>
      </c>
      <c r="M32" s="177">
        <f t="shared" si="15"/>
        <v>423.96000000000004</v>
      </c>
      <c r="N32" s="177">
        <f t="shared" si="15"/>
        <v>55.5</v>
      </c>
      <c r="O32" s="177">
        <f t="shared" si="15"/>
        <v>2.9299999999999997</v>
      </c>
      <c r="P32" s="272"/>
      <c r="Q32" s="272"/>
      <c r="R32" s="272"/>
      <c r="S32" s="72"/>
      <c r="T32" s="3">
        <f t="shared" si="10"/>
        <v>104.04</v>
      </c>
      <c r="U32" s="3">
        <f t="shared" si="11"/>
        <v>259.65000000000003</v>
      </c>
      <c r="V32" s="3">
        <f t="shared" si="12"/>
        <v>435.08000000000004</v>
      </c>
      <c r="W32" s="3">
        <f t="shared" si="13"/>
        <v>798.7700000000001</v>
      </c>
    </row>
    <row r="33" spans="1:23" ht="23.1" customHeight="1" x14ac:dyDescent="0.25">
      <c r="A33" s="290" t="s">
        <v>28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2"/>
      <c r="P33" s="270"/>
      <c r="Q33" s="270"/>
      <c r="R33" s="270"/>
      <c r="S33" s="30"/>
      <c r="T33" s="3">
        <f t="shared" si="10"/>
        <v>4</v>
      </c>
      <c r="U33" s="3">
        <f t="shared" si="11"/>
        <v>9</v>
      </c>
      <c r="V33" s="3">
        <f t="shared" si="12"/>
        <v>4</v>
      </c>
      <c r="W33" s="3">
        <f t="shared" si="13"/>
        <v>17</v>
      </c>
    </row>
    <row r="34" spans="1:23" ht="23.1" customHeight="1" x14ac:dyDescent="0.25">
      <c r="A34" s="252" t="s">
        <v>31</v>
      </c>
      <c r="B34" s="179">
        <v>2011</v>
      </c>
      <c r="C34" s="179">
        <v>71</v>
      </c>
      <c r="D34" s="179" t="s">
        <v>29</v>
      </c>
      <c r="E34" s="179">
        <v>0.8</v>
      </c>
      <c r="F34" s="179">
        <v>0.1</v>
      </c>
      <c r="G34" s="179">
        <v>1.7</v>
      </c>
      <c r="H34" s="179">
        <v>10</v>
      </c>
      <c r="I34" s="179">
        <v>0.11</v>
      </c>
      <c r="J34" s="179">
        <v>3.5</v>
      </c>
      <c r="K34" s="179">
        <v>0</v>
      </c>
      <c r="L34" s="179">
        <v>23</v>
      </c>
      <c r="M34" s="179">
        <v>24</v>
      </c>
      <c r="N34" s="179">
        <v>14</v>
      </c>
      <c r="O34" s="257">
        <v>0.6</v>
      </c>
      <c r="P34" s="273"/>
      <c r="Q34" s="273"/>
      <c r="R34" s="273"/>
      <c r="S34" s="30"/>
      <c r="T34" s="3">
        <f t="shared" si="10"/>
        <v>3.2</v>
      </c>
      <c r="U34" s="3">
        <f t="shared" si="11"/>
        <v>0.9</v>
      </c>
      <c r="V34" s="3">
        <f t="shared" si="12"/>
        <v>6.8</v>
      </c>
      <c r="W34" s="3">
        <f t="shared" ref="W34" si="16">SUM(T34,U34,V34)</f>
        <v>10.9</v>
      </c>
    </row>
    <row r="35" spans="1:23" ht="37.5" x14ac:dyDescent="0.3">
      <c r="A35" s="252" t="s">
        <v>298</v>
      </c>
      <c r="B35" s="180">
        <v>2011</v>
      </c>
      <c r="C35" s="180">
        <v>88</v>
      </c>
      <c r="D35" s="180" t="s">
        <v>195</v>
      </c>
      <c r="E35" s="180">
        <v>3.51</v>
      </c>
      <c r="F35" s="180">
        <v>5.2</v>
      </c>
      <c r="G35" s="180">
        <v>7.9</v>
      </c>
      <c r="H35" s="180">
        <v>96</v>
      </c>
      <c r="I35" s="180">
        <v>0.1</v>
      </c>
      <c r="J35" s="180">
        <v>15.75</v>
      </c>
      <c r="K35" s="180">
        <v>0</v>
      </c>
      <c r="L35" s="180">
        <v>51.75</v>
      </c>
      <c r="M35" s="180">
        <v>49</v>
      </c>
      <c r="N35" s="180">
        <v>22.12</v>
      </c>
      <c r="O35" s="253">
        <v>0.82</v>
      </c>
      <c r="P35" s="271"/>
      <c r="Q35" s="271"/>
      <c r="R35" s="271"/>
      <c r="S35" s="72"/>
      <c r="T35" s="3">
        <f t="shared" si="10"/>
        <v>14.04</v>
      </c>
      <c r="U35" s="3">
        <f t="shared" si="11"/>
        <v>46.800000000000004</v>
      </c>
      <c r="V35" s="3">
        <f t="shared" si="12"/>
        <v>31.6</v>
      </c>
      <c r="W35" s="3">
        <f t="shared" si="13"/>
        <v>92.44</v>
      </c>
    </row>
    <row r="36" spans="1:23" ht="23.1" customHeight="1" x14ac:dyDescent="0.3">
      <c r="A36" s="252" t="s">
        <v>286</v>
      </c>
      <c r="B36" s="180">
        <v>2011</v>
      </c>
      <c r="C36" s="180">
        <v>262</v>
      </c>
      <c r="D36" s="248" t="s">
        <v>29</v>
      </c>
      <c r="E36" s="180">
        <v>2.71</v>
      </c>
      <c r="F36" s="180">
        <v>8.75</v>
      </c>
      <c r="G36" s="180">
        <v>3.8</v>
      </c>
      <c r="H36" s="180">
        <v>159</v>
      </c>
      <c r="I36" s="180">
        <v>1.6</v>
      </c>
      <c r="J36" s="180">
        <v>28.88</v>
      </c>
      <c r="K36" s="180">
        <v>1326.66</v>
      </c>
      <c r="L36" s="180">
        <v>25.66</v>
      </c>
      <c r="M36" s="293">
        <v>223.33</v>
      </c>
      <c r="N36" s="180">
        <v>14.77</v>
      </c>
      <c r="O36" s="253">
        <v>4.71</v>
      </c>
      <c r="P36" s="271"/>
      <c r="Q36" s="271"/>
      <c r="R36" s="271"/>
      <c r="S36" s="72"/>
      <c r="T36" s="3">
        <f t="shared" si="10"/>
        <v>10.84</v>
      </c>
      <c r="U36" s="3">
        <f t="shared" si="11"/>
        <v>78.75</v>
      </c>
      <c r="V36" s="3">
        <f t="shared" si="12"/>
        <v>15.2</v>
      </c>
      <c r="W36" s="3">
        <f t="shared" si="13"/>
        <v>104.79</v>
      </c>
    </row>
    <row r="37" spans="1:23" ht="23.1" customHeight="1" x14ac:dyDescent="0.3">
      <c r="A37" s="252" t="s">
        <v>244</v>
      </c>
      <c r="B37" s="180">
        <v>2011</v>
      </c>
      <c r="C37" s="180">
        <v>128</v>
      </c>
      <c r="D37" s="248" t="s">
        <v>271</v>
      </c>
      <c r="E37" s="180">
        <v>3.7</v>
      </c>
      <c r="F37" s="180">
        <v>1.98</v>
      </c>
      <c r="G37" s="180">
        <v>21.57</v>
      </c>
      <c r="H37" s="180">
        <v>207.41</v>
      </c>
      <c r="I37" s="180">
        <v>0.28999999999999998</v>
      </c>
      <c r="J37" s="180">
        <v>21.35</v>
      </c>
      <c r="K37" s="180">
        <v>59.99</v>
      </c>
      <c r="L37" s="180">
        <v>50.04</v>
      </c>
      <c r="M37" s="180">
        <v>104.4</v>
      </c>
      <c r="N37" s="180">
        <v>32.869999999999997</v>
      </c>
      <c r="O37" s="253">
        <v>1.22</v>
      </c>
      <c r="P37" s="271"/>
      <c r="Q37" s="271"/>
      <c r="R37" s="271"/>
      <c r="S37" s="72"/>
      <c r="T37" s="3">
        <f t="shared" si="10"/>
        <v>14.8</v>
      </c>
      <c r="U37" s="3">
        <f t="shared" si="11"/>
        <v>17.82</v>
      </c>
      <c r="V37" s="3">
        <f t="shared" si="12"/>
        <v>86.28</v>
      </c>
      <c r="W37" s="3">
        <f t="shared" si="13"/>
        <v>118.9</v>
      </c>
    </row>
    <row r="38" spans="1:23" ht="23.1" customHeight="1" x14ac:dyDescent="0.3">
      <c r="A38" s="252" t="s">
        <v>287</v>
      </c>
      <c r="B38" s="180">
        <v>2011</v>
      </c>
      <c r="C38" s="180">
        <v>388</v>
      </c>
      <c r="D38" s="180" t="s">
        <v>25</v>
      </c>
      <c r="E38" s="180">
        <v>0.67</v>
      </c>
      <c r="F38" s="180">
        <v>0.27</v>
      </c>
      <c r="G38" s="180">
        <v>20.76</v>
      </c>
      <c r="H38" s="180">
        <v>88.2</v>
      </c>
      <c r="I38" s="180">
        <v>0.04</v>
      </c>
      <c r="J38" s="180">
        <v>100</v>
      </c>
      <c r="K38" s="180">
        <v>0</v>
      </c>
      <c r="L38" s="180">
        <v>21.34</v>
      </c>
      <c r="M38" s="180">
        <v>3.44</v>
      </c>
      <c r="N38" s="180">
        <v>3.44</v>
      </c>
      <c r="O38" s="253">
        <v>0.63</v>
      </c>
      <c r="P38" s="271"/>
      <c r="Q38" s="271"/>
      <c r="R38" s="271"/>
      <c r="T38" s="3">
        <f t="shared" si="10"/>
        <v>2.68</v>
      </c>
      <c r="U38" s="3">
        <f t="shared" si="11"/>
        <v>2.4300000000000002</v>
      </c>
      <c r="V38" s="3">
        <f t="shared" si="12"/>
        <v>83.04</v>
      </c>
      <c r="W38" s="3">
        <f t="shared" si="13"/>
        <v>88.15</v>
      </c>
    </row>
    <row r="39" spans="1:23" ht="23.1" customHeight="1" x14ac:dyDescent="0.3">
      <c r="A39" s="252" t="s">
        <v>263</v>
      </c>
      <c r="B39" s="180"/>
      <c r="C39" s="180"/>
      <c r="D39" s="248" t="s">
        <v>239</v>
      </c>
      <c r="E39" s="180">
        <v>2.69</v>
      </c>
      <c r="F39" s="180">
        <v>0.53</v>
      </c>
      <c r="G39" s="180">
        <v>23.71</v>
      </c>
      <c r="H39" s="180">
        <v>110.35</v>
      </c>
      <c r="I39" s="180">
        <v>0</v>
      </c>
      <c r="J39" s="180">
        <v>0</v>
      </c>
      <c r="K39" s="180">
        <v>0</v>
      </c>
      <c r="L39" s="180">
        <v>6.9</v>
      </c>
      <c r="M39" s="180">
        <v>26.1</v>
      </c>
      <c r="N39" s="180">
        <v>9.9</v>
      </c>
      <c r="O39" s="253">
        <v>1</v>
      </c>
      <c r="P39" s="271"/>
      <c r="Q39" s="271"/>
      <c r="R39" s="271"/>
      <c r="T39" s="3">
        <f t="shared" si="10"/>
        <v>10.76</v>
      </c>
      <c r="U39" s="3">
        <f t="shared" si="11"/>
        <v>4.7700000000000005</v>
      </c>
      <c r="V39" s="3">
        <f t="shared" si="12"/>
        <v>94.84</v>
      </c>
      <c r="W39" s="3">
        <f t="shared" si="13"/>
        <v>110.37</v>
      </c>
    </row>
    <row r="40" spans="1:23" ht="23.1" customHeight="1" thickBot="1" x14ac:dyDescent="0.35">
      <c r="A40" s="254" t="s">
        <v>234</v>
      </c>
      <c r="B40" s="249"/>
      <c r="C40" s="249"/>
      <c r="D40" s="250" t="s">
        <v>184</v>
      </c>
      <c r="E40" s="249">
        <v>4.74</v>
      </c>
      <c r="F40" s="249">
        <v>0.6</v>
      </c>
      <c r="G40" s="249">
        <v>28.8</v>
      </c>
      <c r="H40" s="249">
        <v>140</v>
      </c>
      <c r="I40" s="249">
        <v>0</v>
      </c>
      <c r="J40" s="249">
        <v>0</v>
      </c>
      <c r="K40" s="249">
        <v>0</v>
      </c>
      <c r="L40" s="249">
        <v>16</v>
      </c>
      <c r="M40" s="249">
        <v>32.200000000000003</v>
      </c>
      <c r="N40" s="249">
        <v>21</v>
      </c>
      <c r="O40" s="255">
        <v>2</v>
      </c>
      <c r="P40" s="271"/>
      <c r="Q40" s="271"/>
      <c r="R40" s="271"/>
      <c r="T40" s="3">
        <f t="shared" si="10"/>
        <v>18.96</v>
      </c>
      <c r="U40" s="3">
        <f t="shared" si="11"/>
        <v>5.3999999999999995</v>
      </c>
      <c r="V40" s="3">
        <f t="shared" si="12"/>
        <v>115.2</v>
      </c>
      <c r="W40" s="3">
        <f t="shared" si="13"/>
        <v>139.56</v>
      </c>
    </row>
    <row r="41" spans="1:23" ht="23.1" customHeight="1" thickBot="1" x14ac:dyDescent="0.35">
      <c r="A41" s="243" t="s">
        <v>27</v>
      </c>
      <c r="B41" s="176"/>
      <c r="C41" s="176"/>
      <c r="D41" s="176"/>
      <c r="E41" s="177">
        <f>SUM(E34:E40)</f>
        <v>18.82</v>
      </c>
      <c r="F41" s="177">
        <f t="shared" ref="F41:O41" si="17">SUM(F34:F40)</f>
        <v>17.430000000000003</v>
      </c>
      <c r="G41" s="177">
        <f t="shared" si="17"/>
        <v>108.24</v>
      </c>
      <c r="H41" s="177">
        <f t="shared" si="17"/>
        <v>810.96</v>
      </c>
      <c r="I41" s="177">
        <f t="shared" si="17"/>
        <v>2.14</v>
      </c>
      <c r="J41" s="177">
        <f t="shared" si="17"/>
        <v>169.48</v>
      </c>
      <c r="K41" s="177">
        <f t="shared" si="17"/>
        <v>1386.65</v>
      </c>
      <c r="L41" s="177">
        <f t="shared" si="17"/>
        <v>194.69</v>
      </c>
      <c r="M41" s="177">
        <f t="shared" si="17"/>
        <v>462.47</v>
      </c>
      <c r="N41" s="177">
        <f t="shared" si="17"/>
        <v>118.1</v>
      </c>
      <c r="O41" s="177">
        <f t="shared" si="17"/>
        <v>10.98</v>
      </c>
      <c r="P41" s="272"/>
      <c r="Q41" s="272"/>
      <c r="R41" s="272"/>
      <c r="T41" s="3">
        <f t="shared" si="10"/>
        <v>75.28</v>
      </c>
      <c r="U41" s="3">
        <f t="shared" si="11"/>
        <v>156.87000000000003</v>
      </c>
      <c r="V41" s="3">
        <f t="shared" si="12"/>
        <v>432.96</v>
      </c>
      <c r="W41" s="3">
        <f t="shared" si="13"/>
        <v>665.11</v>
      </c>
    </row>
    <row r="42" spans="1:23" ht="23.1" customHeight="1" thickBot="1" x14ac:dyDescent="0.35">
      <c r="A42" s="245" t="s">
        <v>276</v>
      </c>
      <c r="B42" s="176"/>
      <c r="C42" s="247"/>
      <c r="D42" s="176"/>
      <c r="E42" s="246">
        <f>SUM(E32,E41)</f>
        <v>44.83</v>
      </c>
      <c r="F42" s="246">
        <f t="shared" ref="F42" si="18">SUM(F32,F41)</f>
        <v>46.280000000000008</v>
      </c>
      <c r="G42" s="246">
        <f t="shared" ref="G42" si="19">SUM(G32,G41)</f>
        <v>217.01</v>
      </c>
      <c r="H42" s="246">
        <f t="shared" ref="H42" si="20">SUM(H32,H41)</f>
        <v>1504.3600000000001</v>
      </c>
      <c r="I42" s="246">
        <f t="shared" ref="I42" si="21">SUM(I32,I41)</f>
        <v>2.67</v>
      </c>
      <c r="J42" s="246">
        <f t="shared" ref="J42" si="22">SUM(J32,J41)</f>
        <v>171.11999999999998</v>
      </c>
      <c r="K42" s="246">
        <f t="shared" ref="K42" si="23">SUM(K32,K41)</f>
        <v>1592.5100000000002</v>
      </c>
      <c r="L42" s="246">
        <f t="shared" ref="L42" si="24">SUM(L32,L41)</f>
        <v>789.06999999999994</v>
      </c>
      <c r="M42" s="246">
        <f t="shared" ref="M42" si="25">SUM(M32,M41)</f>
        <v>886.43000000000006</v>
      </c>
      <c r="N42" s="246">
        <f t="shared" ref="N42" si="26">SUM(N32,N41)</f>
        <v>173.6</v>
      </c>
      <c r="O42" s="256">
        <f t="shared" ref="O42" si="27">SUM(O32,O41)</f>
        <v>13.91</v>
      </c>
      <c r="P42" s="272"/>
      <c r="Q42" s="272"/>
      <c r="R42" s="272"/>
      <c r="T42" s="3">
        <f t="shared" si="10"/>
        <v>179.32</v>
      </c>
      <c r="U42" s="3">
        <f t="shared" si="11"/>
        <v>416.5200000000001</v>
      </c>
      <c r="V42" s="3">
        <f t="shared" si="12"/>
        <v>868.04</v>
      </c>
      <c r="W42" s="3">
        <f t="shared" ref="W42" si="28">SUM(T42,U42,V42)</f>
        <v>1463.88</v>
      </c>
    </row>
    <row r="46" spans="1:23" ht="19.5" thickBot="1" x14ac:dyDescent="0.35">
      <c r="E46" s="274" t="s">
        <v>264</v>
      </c>
      <c r="G46" s="32"/>
    </row>
    <row r="47" spans="1:23" ht="36.75" customHeight="1" thickBot="1" x14ac:dyDescent="0.3">
      <c r="A47" s="303" t="s">
        <v>0</v>
      </c>
      <c r="B47" s="303" t="s">
        <v>1</v>
      </c>
      <c r="C47" s="244" t="s">
        <v>2</v>
      </c>
      <c r="D47" s="174" t="s">
        <v>4</v>
      </c>
      <c r="E47" s="300" t="s">
        <v>6</v>
      </c>
      <c r="F47" s="301"/>
      <c r="G47" s="302"/>
      <c r="H47" s="303" t="s">
        <v>35</v>
      </c>
      <c r="I47" s="294" t="s">
        <v>7</v>
      </c>
      <c r="J47" s="295"/>
      <c r="K47" s="295"/>
      <c r="L47" s="294" t="s">
        <v>8</v>
      </c>
      <c r="M47" s="295"/>
      <c r="N47" s="295"/>
      <c r="O47" s="296"/>
      <c r="P47" s="269"/>
      <c r="Q47" s="269"/>
      <c r="R47" s="269"/>
      <c r="S47" s="2"/>
      <c r="T47" s="2"/>
      <c r="U47" s="2"/>
      <c r="V47" s="2"/>
      <c r="W47" s="2"/>
    </row>
    <row r="48" spans="1:23" ht="55.5" customHeight="1" thickBot="1" x14ac:dyDescent="0.3">
      <c r="A48" s="304"/>
      <c r="B48" s="304"/>
      <c r="C48" s="244" t="s">
        <v>3</v>
      </c>
      <c r="D48" s="174" t="s">
        <v>5</v>
      </c>
      <c r="E48" s="174" t="s">
        <v>10</v>
      </c>
      <c r="F48" s="174" t="s">
        <v>11</v>
      </c>
      <c r="G48" s="174" t="s">
        <v>12</v>
      </c>
      <c r="H48" s="304"/>
      <c r="I48" s="174" t="s">
        <v>36</v>
      </c>
      <c r="J48" s="174" t="s">
        <v>13</v>
      </c>
      <c r="K48" s="174" t="s">
        <v>14</v>
      </c>
      <c r="L48" s="174" t="s">
        <v>16</v>
      </c>
      <c r="M48" s="174" t="s">
        <v>17</v>
      </c>
      <c r="N48" s="174" t="s">
        <v>18</v>
      </c>
      <c r="O48" s="174" t="s">
        <v>19</v>
      </c>
      <c r="P48" s="269"/>
      <c r="Q48" s="269"/>
      <c r="R48" s="269"/>
    </row>
    <row r="49" spans="1:23" ht="23.1" customHeight="1" x14ac:dyDescent="0.25">
      <c r="A49" s="290" t="s">
        <v>20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2"/>
      <c r="P49" s="270"/>
      <c r="Q49" s="270"/>
      <c r="R49" s="270"/>
      <c r="S49" s="30"/>
      <c r="T49" s="30"/>
      <c r="U49" s="30"/>
      <c r="V49" s="30"/>
      <c r="W49" s="30"/>
    </row>
    <row r="50" spans="1:23" ht="23.1" customHeight="1" x14ac:dyDescent="0.3">
      <c r="A50" s="252" t="s">
        <v>246</v>
      </c>
      <c r="B50" s="180">
        <v>2011</v>
      </c>
      <c r="C50" s="180">
        <v>213</v>
      </c>
      <c r="D50" s="180" t="s">
        <v>25</v>
      </c>
      <c r="E50" s="180">
        <v>14.2</v>
      </c>
      <c r="F50" s="180">
        <v>36.04</v>
      </c>
      <c r="G50" s="180">
        <v>21.08</v>
      </c>
      <c r="H50" s="180">
        <v>466.65</v>
      </c>
      <c r="I50" s="180">
        <v>0.65</v>
      </c>
      <c r="J50" s="180">
        <v>6.25</v>
      </c>
      <c r="K50" s="180">
        <v>262.66000000000003</v>
      </c>
      <c r="L50" s="180">
        <v>99.46</v>
      </c>
      <c r="M50" s="180">
        <v>249.33</v>
      </c>
      <c r="N50" s="180">
        <v>34.26</v>
      </c>
      <c r="O50" s="253">
        <v>3.09</v>
      </c>
      <c r="P50" s="271"/>
      <c r="Q50" s="271"/>
      <c r="R50" s="271"/>
      <c r="T50" s="3">
        <f t="shared" ref="T50:T65" si="29">PRODUCT(E50,4)</f>
        <v>56.8</v>
      </c>
      <c r="U50" s="3">
        <f t="shared" ref="U50:U65" si="30">PRODUCT(F50,9)</f>
        <v>324.36</v>
      </c>
      <c r="V50" s="3">
        <f t="shared" ref="V50:V65" si="31">PRODUCT(G50,4)</f>
        <v>84.32</v>
      </c>
      <c r="W50" s="3">
        <f>SUM(T50,U50,V50)</f>
        <v>465.48</v>
      </c>
    </row>
    <row r="51" spans="1:23" ht="23.1" customHeight="1" x14ac:dyDescent="0.3">
      <c r="A51" s="252" t="s">
        <v>32</v>
      </c>
      <c r="B51" s="180">
        <v>2011</v>
      </c>
      <c r="C51" s="180">
        <v>377</v>
      </c>
      <c r="D51" s="181" t="s">
        <v>196</v>
      </c>
      <c r="E51" s="180">
        <v>0.13</v>
      </c>
      <c r="F51" s="180">
        <v>0.02</v>
      </c>
      <c r="G51" s="180">
        <v>15.2</v>
      </c>
      <c r="H51" s="180">
        <v>62</v>
      </c>
      <c r="I51" s="180">
        <v>0</v>
      </c>
      <c r="J51" s="180">
        <v>2.83</v>
      </c>
      <c r="K51" s="180">
        <v>0</v>
      </c>
      <c r="L51" s="180">
        <v>14.2</v>
      </c>
      <c r="M51" s="180">
        <v>4.4000000000000004</v>
      </c>
      <c r="N51" s="180">
        <v>2.4</v>
      </c>
      <c r="O51" s="253">
        <v>0.36</v>
      </c>
      <c r="P51" s="271"/>
      <c r="Q51" s="271"/>
      <c r="R51" s="271"/>
      <c r="T51" s="3">
        <f t="shared" si="29"/>
        <v>0.52</v>
      </c>
      <c r="U51" s="3">
        <f t="shared" si="30"/>
        <v>0.18</v>
      </c>
      <c r="V51" s="3">
        <f t="shared" si="31"/>
        <v>60.8</v>
      </c>
      <c r="W51" s="3">
        <f t="shared" ref="W51:W65" si="32">SUM(T51,U51,V51)</f>
        <v>61.5</v>
      </c>
    </row>
    <row r="52" spans="1:23" ht="23.1" customHeight="1" x14ac:dyDescent="0.3">
      <c r="A52" s="252" t="s">
        <v>93</v>
      </c>
      <c r="B52" s="180"/>
      <c r="C52" s="180"/>
      <c r="D52" s="181" t="s">
        <v>29</v>
      </c>
      <c r="E52" s="180">
        <v>3.5</v>
      </c>
      <c r="F52" s="180">
        <v>0</v>
      </c>
      <c r="G52" s="180">
        <v>11.5</v>
      </c>
      <c r="H52" s="180">
        <v>60</v>
      </c>
      <c r="I52" s="180">
        <v>0.4</v>
      </c>
      <c r="J52" s="180">
        <v>10</v>
      </c>
      <c r="K52" s="180">
        <v>0</v>
      </c>
      <c r="L52" s="180">
        <v>8</v>
      </c>
      <c r="M52" s="180">
        <v>28</v>
      </c>
      <c r="N52" s="180">
        <v>42</v>
      </c>
      <c r="O52" s="253">
        <v>0.6</v>
      </c>
      <c r="P52" s="271"/>
      <c r="Q52" s="271"/>
      <c r="R52" s="271"/>
      <c r="T52" s="3">
        <f t="shared" si="29"/>
        <v>14</v>
      </c>
      <c r="U52" s="3">
        <f t="shared" si="30"/>
        <v>0</v>
      </c>
      <c r="V52" s="3">
        <f t="shared" si="31"/>
        <v>46</v>
      </c>
      <c r="W52" s="3">
        <f t="shared" si="32"/>
        <v>60</v>
      </c>
    </row>
    <row r="53" spans="1:23" ht="23.1" customHeight="1" thickBot="1" x14ac:dyDescent="0.35">
      <c r="A53" s="252" t="s">
        <v>234</v>
      </c>
      <c r="B53" s="180"/>
      <c r="C53" s="180"/>
      <c r="D53" s="180" t="s">
        <v>184</v>
      </c>
      <c r="E53" s="180">
        <v>4.74</v>
      </c>
      <c r="F53" s="180">
        <v>0.6</v>
      </c>
      <c r="G53" s="180">
        <v>28.8</v>
      </c>
      <c r="H53" s="180">
        <v>140</v>
      </c>
      <c r="I53" s="180">
        <v>0</v>
      </c>
      <c r="J53" s="180">
        <v>0</v>
      </c>
      <c r="K53" s="180">
        <v>0</v>
      </c>
      <c r="L53" s="180">
        <v>6.9</v>
      </c>
      <c r="M53" s="180">
        <v>16.100000000000001</v>
      </c>
      <c r="N53" s="180">
        <v>9.9</v>
      </c>
      <c r="O53" s="253">
        <v>1</v>
      </c>
      <c r="P53" s="271"/>
      <c r="Q53" s="271"/>
      <c r="R53" s="271"/>
      <c r="T53" s="3">
        <f t="shared" si="29"/>
        <v>18.96</v>
      </c>
      <c r="U53" s="3">
        <f t="shared" si="30"/>
        <v>5.3999999999999995</v>
      </c>
      <c r="V53" s="3">
        <f t="shared" si="31"/>
        <v>115.2</v>
      </c>
      <c r="W53" s="3">
        <f t="shared" si="32"/>
        <v>139.56</v>
      </c>
    </row>
    <row r="54" spans="1:23" ht="23.1" customHeight="1" thickBot="1" x14ac:dyDescent="0.35">
      <c r="A54" s="243" t="s">
        <v>27</v>
      </c>
      <c r="B54" s="176" t="s">
        <v>123</v>
      </c>
      <c r="C54" s="176"/>
      <c r="D54" s="176"/>
      <c r="E54" s="177">
        <f t="shared" ref="E54:O54" si="33">SUM(E50:E53)</f>
        <v>22.57</v>
      </c>
      <c r="F54" s="177">
        <f t="shared" si="33"/>
        <v>36.660000000000004</v>
      </c>
      <c r="G54" s="177">
        <f t="shared" si="33"/>
        <v>76.58</v>
      </c>
      <c r="H54" s="177">
        <f t="shared" si="33"/>
        <v>728.65</v>
      </c>
      <c r="I54" s="177">
        <f t="shared" si="33"/>
        <v>1.05</v>
      </c>
      <c r="J54" s="177">
        <f t="shared" si="33"/>
        <v>19.079999999999998</v>
      </c>
      <c r="K54" s="177">
        <f t="shared" si="33"/>
        <v>262.66000000000003</v>
      </c>
      <c r="L54" s="177">
        <f t="shared" si="33"/>
        <v>128.56</v>
      </c>
      <c r="M54" s="177">
        <f t="shared" si="33"/>
        <v>297.83000000000004</v>
      </c>
      <c r="N54" s="177">
        <f t="shared" si="33"/>
        <v>88.56</v>
      </c>
      <c r="O54" s="177">
        <f t="shared" si="33"/>
        <v>5.05</v>
      </c>
      <c r="P54" s="272"/>
      <c r="Q54" s="272"/>
      <c r="R54" s="272"/>
      <c r="S54" s="72"/>
      <c r="T54" s="3">
        <f t="shared" si="29"/>
        <v>90.28</v>
      </c>
      <c r="U54" s="3">
        <f t="shared" si="30"/>
        <v>329.94000000000005</v>
      </c>
      <c r="V54" s="3">
        <f t="shared" si="31"/>
        <v>306.32</v>
      </c>
      <c r="W54" s="3">
        <f t="shared" si="32"/>
        <v>726.54</v>
      </c>
    </row>
    <row r="55" spans="1:23" ht="23.1" customHeight="1" x14ac:dyDescent="0.25">
      <c r="A55" s="290" t="s">
        <v>28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2"/>
      <c r="P55" s="270"/>
      <c r="Q55" s="270"/>
      <c r="R55" s="270"/>
      <c r="S55" s="30"/>
      <c r="T55" s="3">
        <f t="shared" si="29"/>
        <v>4</v>
      </c>
      <c r="U55" s="3">
        <f t="shared" si="30"/>
        <v>9</v>
      </c>
      <c r="V55" s="3">
        <f t="shared" si="31"/>
        <v>4</v>
      </c>
      <c r="W55" s="3">
        <f t="shared" si="32"/>
        <v>17</v>
      </c>
    </row>
    <row r="56" spans="1:23" ht="23.1" customHeight="1" x14ac:dyDescent="0.25">
      <c r="A56" s="252" t="s">
        <v>279</v>
      </c>
      <c r="B56" s="179">
        <v>2011</v>
      </c>
      <c r="C56" s="179">
        <v>133</v>
      </c>
      <c r="D56" s="179" t="s">
        <v>29</v>
      </c>
      <c r="E56" s="179">
        <v>2.86</v>
      </c>
      <c r="F56" s="179">
        <v>2.5299999999999998</v>
      </c>
      <c r="G56" s="179">
        <v>5.46</v>
      </c>
      <c r="H56" s="179">
        <v>55.48</v>
      </c>
      <c r="I56" s="179">
        <v>0.08</v>
      </c>
      <c r="J56" s="179">
        <v>9.66</v>
      </c>
      <c r="K56" s="179">
        <v>12.9</v>
      </c>
      <c r="L56" s="179">
        <v>22.5</v>
      </c>
      <c r="M56" s="179">
        <v>60.83</v>
      </c>
      <c r="N56" s="179">
        <v>20</v>
      </c>
      <c r="O56" s="257">
        <v>0.68</v>
      </c>
      <c r="P56" s="273"/>
      <c r="Q56" s="273"/>
      <c r="R56" s="273"/>
      <c r="S56" s="30"/>
      <c r="T56" s="3">
        <f t="shared" si="29"/>
        <v>11.44</v>
      </c>
      <c r="U56" s="3">
        <f t="shared" si="30"/>
        <v>22.77</v>
      </c>
      <c r="V56" s="3">
        <f t="shared" si="31"/>
        <v>21.84</v>
      </c>
      <c r="W56" s="3">
        <f t="shared" si="32"/>
        <v>56.05</v>
      </c>
    </row>
    <row r="57" spans="1:23" ht="37.5" x14ac:dyDescent="0.3">
      <c r="A57" s="252" t="s">
        <v>247</v>
      </c>
      <c r="B57" s="180">
        <v>2011</v>
      </c>
      <c r="C57" s="180">
        <v>106.107</v>
      </c>
      <c r="D57" s="180" t="s">
        <v>272</v>
      </c>
      <c r="E57" s="180">
        <v>2.1800000000000002</v>
      </c>
      <c r="F57" s="180">
        <v>2.77</v>
      </c>
      <c r="G57" s="180">
        <v>15.38</v>
      </c>
      <c r="H57" s="180">
        <v>106</v>
      </c>
      <c r="I57" s="180">
        <v>0.18</v>
      </c>
      <c r="J57" s="180">
        <v>11.07</v>
      </c>
      <c r="K57" s="180">
        <v>0</v>
      </c>
      <c r="L57" s="180">
        <v>24.12</v>
      </c>
      <c r="M57" s="180">
        <v>71.12</v>
      </c>
      <c r="N57" s="180">
        <v>29.37</v>
      </c>
      <c r="O57" s="253">
        <v>1.1000000000000001</v>
      </c>
      <c r="P57" s="271"/>
      <c r="Q57" s="271"/>
      <c r="R57" s="271"/>
      <c r="S57" s="72"/>
      <c r="T57" s="3">
        <f t="shared" si="29"/>
        <v>8.7200000000000006</v>
      </c>
      <c r="U57" s="3">
        <f t="shared" si="30"/>
        <v>24.93</v>
      </c>
      <c r="V57" s="3">
        <f t="shared" si="31"/>
        <v>61.52</v>
      </c>
      <c r="W57" s="3">
        <f t="shared" si="32"/>
        <v>95.17</v>
      </c>
    </row>
    <row r="58" spans="1:23" ht="23.1" customHeight="1" x14ac:dyDescent="0.3">
      <c r="A58" s="252" t="s">
        <v>288</v>
      </c>
      <c r="B58" s="180">
        <v>2011</v>
      </c>
      <c r="C58" s="180">
        <v>295</v>
      </c>
      <c r="D58" s="248" t="s">
        <v>29</v>
      </c>
      <c r="E58" s="180">
        <v>13.9</v>
      </c>
      <c r="F58" s="180">
        <v>26.72</v>
      </c>
      <c r="G58" s="180">
        <v>14.04</v>
      </c>
      <c r="H58" s="180">
        <v>352.72</v>
      </c>
      <c r="I58" s="180">
        <v>0.23</v>
      </c>
      <c r="J58" s="180">
        <v>0.94</v>
      </c>
      <c r="K58" s="180">
        <v>83.11</v>
      </c>
      <c r="L58" s="180">
        <v>50.44</v>
      </c>
      <c r="M58" s="180">
        <v>88.66</v>
      </c>
      <c r="N58" s="180">
        <v>18.88</v>
      </c>
      <c r="O58" s="253">
        <v>1.28</v>
      </c>
      <c r="P58" s="271"/>
      <c r="Q58" s="271"/>
      <c r="R58" s="271"/>
      <c r="S58" s="72"/>
      <c r="T58" s="3">
        <f t="shared" si="29"/>
        <v>55.6</v>
      </c>
      <c r="U58" s="3">
        <f t="shared" si="30"/>
        <v>240.48</v>
      </c>
      <c r="V58" s="3">
        <f t="shared" si="31"/>
        <v>56.16</v>
      </c>
      <c r="W58" s="3">
        <f t="shared" si="32"/>
        <v>352.24</v>
      </c>
    </row>
    <row r="59" spans="1:23" ht="23.1" customHeight="1" x14ac:dyDescent="0.3">
      <c r="A59" s="252" t="s">
        <v>248</v>
      </c>
      <c r="B59" s="180">
        <v>2011</v>
      </c>
      <c r="C59" s="180">
        <v>330</v>
      </c>
      <c r="D59" s="248" t="s">
        <v>161</v>
      </c>
      <c r="E59" s="180">
        <v>0.42</v>
      </c>
      <c r="F59" s="180">
        <v>1.5</v>
      </c>
      <c r="G59" s="180">
        <v>1.76</v>
      </c>
      <c r="H59" s="180">
        <v>22.23</v>
      </c>
      <c r="I59" s="180">
        <v>0.01</v>
      </c>
      <c r="J59" s="180">
        <v>0.01</v>
      </c>
      <c r="K59" s="180">
        <v>10.14</v>
      </c>
      <c r="L59" s="180">
        <v>8.19</v>
      </c>
      <c r="M59" s="180">
        <v>6.8</v>
      </c>
      <c r="N59" s="180">
        <v>1.6</v>
      </c>
      <c r="O59" s="253">
        <v>0.06</v>
      </c>
      <c r="P59" s="271"/>
      <c r="Q59" s="271"/>
      <c r="R59" s="271"/>
      <c r="S59" s="72"/>
      <c r="T59" s="3">
        <f t="shared" si="29"/>
        <v>1.68</v>
      </c>
      <c r="U59" s="3">
        <f t="shared" si="30"/>
        <v>13.5</v>
      </c>
      <c r="V59" s="3">
        <f t="shared" si="31"/>
        <v>7.04</v>
      </c>
      <c r="W59" s="3">
        <f t="shared" ref="W59" si="34">SUM(T59,U59,V59)</f>
        <v>22.22</v>
      </c>
    </row>
    <row r="60" spans="1:23" ht="23.1" customHeight="1" x14ac:dyDescent="0.3">
      <c r="A60" s="252" t="s">
        <v>38</v>
      </c>
      <c r="B60" s="180">
        <v>2011</v>
      </c>
      <c r="C60" s="180">
        <v>171</v>
      </c>
      <c r="D60" s="248" t="s">
        <v>271</v>
      </c>
      <c r="E60" s="180">
        <v>9.94</v>
      </c>
      <c r="F60" s="180">
        <v>10.73</v>
      </c>
      <c r="G60" s="180">
        <v>44.83</v>
      </c>
      <c r="H60" s="180">
        <v>315</v>
      </c>
      <c r="I60" s="180">
        <v>0.36</v>
      </c>
      <c r="J60" s="180">
        <v>0</v>
      </c>
      <c r="K60" s="180">
        <v>45</v>
      </c>
      <c r="L60" s="180">
        <v>29.63</v>
      </c>
      <c r="M60" s="180">
        <v>236.39</v>
      </c>
      <c r="N60" s="180">
        <v>158.4</v>
      </c>
      <c r="O60" s="253">
        <v>5.31</v>
      </c>
      <c r="P60" s="271"/>
      <c r="Q60" s="271"/>
      <c r="R60" s="271"/>
      <c r="S60" s="72"/>
      <c r="T60" s="3">
        <f t="shared" si="29"/>
        <v>39.76</v>
      </c>
      <c r="U60" s="3">
        <f t="shared" si="30"/>
        <v>96.570000000000007</v>
      </c>
      <c r="V60" s="3">
        <f t="shared" si="31"/>
        <v>179.32</v>
      </c>
      <c r="W60" s="3">
        <f t="shared" si="32"/>
        <v>315.64999999999998</v>
      </c>
    </row>
    <row r="61" spans="1:23" ht="30.75" customHeight="1" x14ac:dyDescent="0.3">
      <c r="A61" s="252" t="s">
        <v>299</v>
      </c>
      <c r="B61" s="180">
        <v>2011</v>
      </c>
      <c r="C61" s="180">
        <v>342</v>
      </c>
      <c r="D61" s="180" t="s">
        <v>25</v>
      </c>
      <c r="E61" s="180">
        <v>0.16</v>
      </c>
      <c r="F61" s="180">
        <v>0.16</v>
      </c>
      <c r="G61" s="180">
        <v>27.88</v>
      </c>
      <c r="H61" s="180">
        <v>114.6</v>
      </c>
      <c r="I61" s="180">
        <v>0.02</v>
      </c>
      <c r="J61" s="180">
        <v>0.9</v>
      </c>
      <c r="K61" s="180">
        <v>0</v>
      </c>
      <c r="L61" s="180">
        <v>14.18</v>
      </c>
      <c r="M61" s="180">
        <v>4.4000000000000004</v>
      </c>
      <c r="N61" s="180">
        <v>5.14</v>
      </c>
      <c r="O61" s="253">
        <v>0.95</v>
      </c>
      <c r="P61" s="271"/>
      <c r="Q61" s="271"/>
      <c r="R61" s="271"/>
      <c r="T61" s="3">
        <f t="shared" si="29"/>
        <v>0.64</v>
      </c>
      <c r="U61" s="3">
        <f t="shared" si="30"/>
        <v>1.44</v>
      </c>
      <c r="V61" s="3">
        <f t="shared" si="31"/>
        <v>111.52</v>
      </c>
      <c r="W61" s="3">
        <f t="shared" si="32"/>
        <v>113.6</v>
      </c>
    </row>
    <row r="62" spans="1:23" ht="23.1" customHeight="1" x14ac:dyDescent="0.3">
      <c r="A62" s="252" t="s">
        <v>263</v>
      </c>
      <c r="B62" s="180"/>
      <c r="C62" s="180"/>
      <c r="D62" s="248" t="s">
        <v>239</v>
      </c>
      <c r="E62" s="180">
        <v>2.69</v>
      </c>
      <c r="F62" s="180">
        <v>0.53</v>
      </c>
      <c r="G62" s="180">
        <v>23.71</v>
      </c>
      <c r="H62" s="180">
        <v>110.35</v>
      </c>
      <c r="I62" s="180">
        <v>0</v>
      </c>
      <c r="J62" s="180">
        <v>0</v>
      </c>
      <c r="K62" s="180">
        <v>0</v>
      </c>
      <c r="L62" s="180">
        <v>6.9</v>
      </c>
      <c r="M62" s="180">
        <v>26.1</v>
      </c>
      <c r="N62" s="180">
        <v>9.9</v>
      </c>
      <c r="O62" s="253">
        <v>1</v>
      </c>
      <c r="P62" s="271"/>
      <c r="Q62" s="271"/>
      <c r="R62" s="271"/>
      <c r="T62" s="3">
        <f t="shared" si="29"/>
        <v>10.76</v>
      </c>
      <c r="U62" s="3">
        <f t="shared" si="30"/>
        <v>4.7700000000000005</v>
      </c>
      <c r="V62" s="3">
        <f t="shared" si="31"/>
        <v>94.84</v>
      </c>
      <c r="W62" s="3">
        <f t="shared" si="32"/>
        <v>110.37</v>
      </c>
    </row>
    <row r="63" spans="1:23" ht="23.1" customHeight="1" thickBot="1" x14ac:dyDescent="0.35">
      <c r="A63" s="254" t="s">
        <v>234</v>
      </c>
      <c r="B63" s="249"/>
      <c r="C63" s="249"/>
      <c r="D63" s="250" t="s">
        <v>184</v>
      </c>
      <c r="E63" s="249">
        <v>4.74</v>
      </c>
      <c r="F63" s="249">
        <v>0.6</v>
      </c>
      <c r="G63" s="249">
        <v>28.8</v>
      </c>
      <c r="H63" s="249">
        <v>140</v>
      </c>
      <c r="I63" s="249">
        <v>0</v>
      </c>
      <c r="J63" s="249">
        <v>0</v>
      </c>
      <c r="K63" s="249">
        <v>0</v>
      </c>
      <c r="L63" s="249">
        <v>16</v>
      </c>
      <c r="M63" s="249">
        <v>32.200000000000003</v>
      </c>
      <c r="N63" s="249">
        <v>21</v>
      </c>
      <c r="O63" s="255">
        <v>2</v>
      </c>
      <c r="P63" s="271"/>
      <c r="Q63" s="271"/>
      <c r="R63" s="271"/>
      <c r="T63" s="3">
        <f t="shared" si="29"/>
        <v>18.96</v>
      </c>
      <c r="U63" s="3">
        <f t="shared" si="30"/>
        <v>5.3999999999999995</v>
      </c>
      <c r="V63" s="3">
        <f t="shared" si="31"/>
        <v>115.2</v>
      </c>
      <c r="W63" s="3">
        <f t="shared" si="32"/>
        <v>139.56</v>
      </c>
    </row>
    <row r="64" spans="1:23" ht="23.1" customHeight="1" thickBot="1" x14ac:dyDescent="0.35">
      <c r="A64" s="243" t="s">
        <v>27</v>
      </c>
      <c r="B64" s="176"/>
      <c r="C64" s="176"/>
      <c r="D64" s="176"/>
      <c r="E64" s="177">
        <f t="shared" ref="E64:G64" si="35">SUM(E56:E63)</f>
        <v>36.890000000000008</v>
      </c>
      <c r="F64" s="177">
        <f t="shared" si="35"/>
        <v>45.54</v>
      </c>
      <c r="G64" s="177">
        <f t="shared" si="35"/>
        <v>161.86000000000001</v>
      </c>
      <c r="H64" s="177">
        <f>SUM(H56:H63)</f>
        <v>1216.3800000000001</v>
      </c>
      <c r="I64" s="177">
        <f t="shared" ref="I64:O64" si="36">SUM(I56:I63)</f>
        <v>0.88</v>
      </c>
      <c r="J64" s="177">
        <f t="shared" si="36"/>
        <v>22.580000000000002</v>
      </c>
      <c r="K64" s="177">
        <f t="shared" si="36"/>
        <v>151.15</v>
      </c>
      <c r="L64" s="177">
        <f t="shared" si="36"/>
        <v>171.96</v>
      </c>
      <c r="M64" s="177">
        <f t="shared" si="36"/>
        <v>526.5</v>
      </c>
      <c r="N64" s="177">
        <f t="shared" si="36"/>
        <v>264.28999999999996</v>
      </c>
      <c r="O64" s="177">
        <f t="shared" si="36"/>
        <v>12.379999999999999</v>
      </c>
      <c r="P64" s="272"/>
      <c r="Q64" s="272"/>
      <c r="R64" s="272"/>
      <c r="T64" s="3">
        <f t="shared" si="29"/>
        <v>147.56000000000003</v>
      </c>
      <c r="U64" s="3">
        <f t="shared" si="30"/>
        <v>409.86</v>
      </c>
      <c r="V64" s="3">
        <f t="shared" si="31"/>
        <v>647.44000000000005</v>
      </c>
      <c r="W64" s="3">
        <f t="shared" si="32"/>
        <v>1204.8600000000001</v>
      </c>
    </row>
    <row r="65" spans="1:23" ht="23.1" customHeight="1" thickBot="1" x14ac:dyDescent="0.35">
      <c r="A65" s="245" t="s">
        <v>276</v>
      </c>
      <c r="B65" s="176"/>
      <c r="C65" s="247"/>
      <c r="D65" s="176"/>
      <c r="E65" s="246">
        <f>SUM(E54,E64)</f>
        <v>59.460000000000008</v>
      </c>
      <c r="F65" s="246">
        <f t="shared" ref="F65" si="37">SUM(F54,F64)</f>
        <v>82.2</v>
      </c>
      <c r="G65" s="246">
        <f t="shared" ref="G65" si="38">SUM(G54,G64)</f>
        <v>238.44</v>
      </c>
      <c r="H65" s="246">
        <f t="shared" ref="H65" si="39">SUM(H54,H64)</f>
        <v>1945.0300000000002</v>
      </c>
      <c r="I65" s="246">
        <f t="shared" ref="I65" si="40">SUM(I54,I64)</f>
        <v>1.9300000000000002</v>
      </c>
      <c r="J65" s="246">
        <f t="shared" ref="J65" si="41">SUM(J54,J64)</f>
        <v>41.66</v>
      </c>
      <c r="K65" s="246">
        <f t="shared" ref="K65" si="42">SUM(K54,K64)</f>
        <v>413.81000000000006</v>
      </c>
      <c r="L65" s="246">
        <f t="shared" ref="L65" si="43">SUM(L54,L64)</f>
        <v>300.52</v>
      </c>
      <c r="M65" s="246">
        <f t="shared" ref="M65" si="44">SUM(M54,M64)</f>
        <v>824.33</v>
      </c>
      <c r="N65" s="246">
        <f t="shared" ref="N65" si="45">SUM(N54,N64)</f>
        <v>352.84999999999997</v>
      </c>
      <c r="O65" s="256">
        <f t="shared" ref="O65" si="46">SUM(O54,O64)</f>
        <v>17.43</v>
      </c>
      <c r="P65" s="272"/>
      <c r="Q65" s="272"/>
      <c r="R65" s="272"/>
      <c r="T65" s="3">
        <f t="shared" si="29"/>
        <v>237.84000000000003</v>
      </c>
      <c r="U65" s="3">
        <f t="shared" si="30"/>
        <v>739.80000000000007</v>
      </c>
      <c r="V65" s="3">
        <f t="shared" si="31"/>
        <v>953.76</v>
      </c>
      <c r="W65" s="3">
        <f t="shared" si="32"/>
        <v>1931.4</v>
      </c>
    </row>
    <row r="69" spans="1:23" ht="19.5" thickBot="1" x14ac:dyDescent="0.35">
      <c r="E69" s="274" t="s">
        <v>265</v>
      </c>
      <c r="G69" s="32"/>
    </row>
    <row r="70" spans="1:23" ht="33.75" customHeight="1" thickBot="1" x14ac:dyDescent="0.3">
      <c r="A70" s="303" t="s">
        <v>0</v>
      </c>
      <c r="B70" s="303" t="s">
        <v>1</v>
      </c>
      <c r="C70" s="244" t="s">
        <v>2</v>
      </c>
      <c r="D70" s="174" t="s">
        <v>4</v>
      </c>
      <c r="E70" s="300" t="s">
        <v>6</v>
      </c>
      <c r="F70" s="301"/>
      <c r="G70" s="302"/>
      <c r="H70" s="303" t="s">
        <v>35</v>
      </c>
      <c r="I70" s="294" t="s">
        <v>7</v>
      </c>
      <c r="J70" s="295"/>
      <c r="K70" s="295"/>
      <c r="L70" s="294" t="s">
        <v>8</v>
      </c>
      <c r="M70" s="295"/>
      <c r="N70" s="295"/>
      <c r="O70" s="296"/>
      <c r="P70" s="269"/>
      <c r="Q70" s="269"/>
      <c r="R70" s="269"/>
      <c r="S70" s="2"/>
      <c r="T70" s="2"/>
      <c r="U70" s="2"/>
      <c r="V70" s="2"/>
      <c r="W70" s="2"/>
    </row>
    <row r="71" spans="1:23" ht="61.5" customHeight="1" thickBot="1" x14ac:dyDescent="0.3">
      <c r="A71" s="304"/>
      <c r="B71" s="304"/>
      <c r="C71" s="244" t="s">
        <v>3</v>
      </c>
      <c r="D71" s="174" t="s">
        <v>5</v>
      </c>
      <c r="E71" s="174" t="s">
        <v>10</v>
      </c>
      <c r="F71" s="174" t="s">
        <v>11</v>
      </c>
      <c r="G71" s="174" t="s">
        <v>12</v>
      </c>
      <c r="H71" s="304"/>
      <c r="I71" s="174" t="s">
        <v>36</v>
      </c>
      <c r="J71" s="174" t="s">
        <v>13</v>
      </c>
      <c r="K71" s="174" t="s">
        <v>14</v>
      </c>
      <c r="L71" s="174" t="s">
        <v>16</v>
      </c>
      <c r="M71" s="174" t="s">
        <v>17</v>
      </c>
      <c r="N71" s="174" t="s">
        <v>18</v>
      </c>
      <c r="O71" s="174" t="s">
        <v>19</v>
      </c>
      <c r="P71" s="269"/>
      <c r="Q71" s="269"/>
      <c r="R71" s="269"/>
    </row>
    <row r="72" spans="1:23" ht="23.1" customHeight="1" x14ac:dyDescent="0.25">
      <c r="A72" s="290" t="s">
        <v>20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2"/>
      <c r="P72" s="270"/>
      <c r="Q72" s="270"/>
      <c r="R72" s="270"/>
      <c r="S72" s="30"/>
      <c r="T72" s="30"/>
      <c r="U72" s="30"/>
      <c r="V72" s="30"/>
      <c r="W72" s="30"/>
    </row>
    <row r="73" spans="1:23" ht="23.1" customHeight="1" x14ac:dyDescent="0.3">
      <c r="A73" s="252" t="s">
        <v>249</v>
      </c>
      <c r="B73" s="180">
        <v>2011</v>
      </c>
      <c r="C73" s="180">
        <v>173</v>
      </c>
      <c r="D73" s="180" t="s">
        <v>300</v>
      </c>
      <c r="E73" s="180">
        <v>9.0399999999999991</v>
      </c>
      <c r="F73" s="180">
        <v>13.44</v>
      </c>
      <c r="G73" s="180">
        <v>40.159999999999997</v>
      </c>
      <c r="H73" s="180">
        <v>318</v>
      </c>
      <c r="I73" s="180">
        <v>0.38</v>
      </c>
      <c r="J73" s="180">
        <v>0.96</v>
      </c>
      <c r="K73" s="180">
        <v>54.8</v>
      </c>
      <c r="L73" s="180">
        <v>158.66</v>
      </c>
      <c r="M73" s="180">
        <v>265.33</v>
      </c>
      <c r="N73" s="180">
        <v>72.13</v>
      </c>
      <c r="O73" s="253">
        <v>2.08</v>
      </c>
      <c r="P73" s="271"/>
      <c r="Q73" s="271"/>
      <c r="R73" s="271"/>
      <c r="T73" s="3">
        <f t="shared" ref="T73:T88" si="47">PRODUCT(E73,4)</f>
        <v>36.159999999999997</v>
      </c>
      <c r="U73" s="3">
        <f t="shared" ref="U73:U88" si="48">PRODUCT(F73,9)</f>
        <v>120.96</v>
      </c>
      <c r="V73" s="3">
        <f t="shared" ref="V73:V88" si="49">PRODUCT(G73,4)</f>
        <v>160.63999999999999</v>
      </c>
      <c r="W73" s="3">
        <f>SUM(T73,U73,V73)</f>
        <v>317.76</v>
      </c>
    </row>
    <row r="74" spans="1:23" ht="23.1" customHeight="1" x14ac:dyDescent="0.3">
      <c r="A74" s="252" t="s">
        <v>277</v>
      </c>
      <c r="B74" s="180">
        <v>2011</v>
      </c>
      <c r="C74" s="180">
        <v>3</v>
      </c>
      <c r="D74" s="181" t="s">
        <v>194</v>
      </c>
      <c r="E74" s="180">
        <v>6.96</v>
      </c>
      <c r="F74" s="180">
        <v>9.9600000000000009</v>
      </c>
      <c r="G74" s="180">
        <v>17.79</v>
      </c>
      <c r="H74" s="180">
        <v>188.4</v>
      </c>
      <c r="I74" s="180">
        <v>0.13</v>
      </c>
      <c r="J74" s="180">
        <v>0.13</v>
      </c>
      <c r="K74" s="180">
        <v>70.8</v>
      </c>
      <c r="L74" s="180">
        <v>167.04</v>
      </c>
      <c r="M74" s="180">
        <v>115.2</v>
      </c>
      <c r="N74" s="180">
        <v>11.34</v>
      </c>
      <c r="O74" s="253">
        <v>0.57999999999999996</v>
      </c>
      <c r="P74" s="271"/>
      <c r="Q74" s="271"/>
      <c r="R74" s="271"/>
      <c r="T74" s="3">
        <f t="shared" si="47"/>
        <v>27.84</v>
      </c>
      <c r="U74" s="3">
        <f t="shared" si="48"/>
        <v>89.640000000000015</v>
      </c>
      <c r="V74" s="3">
        <f t="shared" si="49"/>
        <v>71.16</v>
      </c>
      <c r="W74" s="3">
        <f t="shared" ref="W74:W88" si="50">SUM(T74,U74,V74)</f>
        <v>188.64000000000001</v>
      </c>
    </row>
    <row r="75" spans="1:23" ht="23.1" customHeight="1" x14ac:dyDescent="0.3">
      <c r="A75" s="252" t="s">
        <v>42</v>
      </c>
      <c r="B75" s="180">
        <v>2011</v>
      </c>
      <c r="C75" s="180">
        <v>382</v>
      </c>
      <c r="D75" s="181" t="s">
        <v>25</v>
      </c>
      <c r="E75" s="180">
        <v>4.07</v>
      </c>
      <c r="F75" s="180">
        <v>3.54</v>
      </c>
      <c r="G75" s="180">
        <v>17.57</v>
      </c>
      <c r="H75" s="180">
        <v>118.6</v>
      </c>
      <c r="I75" s="180">
        <v>0.24</v>
      </c>
      <c r="J75" s="180">
        <v>1.58</v>
      </c>
      <c r="K75" s="180">
        <v>24.4</v>
      </c>
      <c r="L75" s="180">
        <v>152.22</v>
      </c>
      <c r="M75" s="180">
        <v>124.56</v>
      </c>
      <c r="N75" s="180">
        <v>21.34</v>
      </c>
      <c r="O75" s="253">
        <v>0.47</v>
      </c>
      <c r="P75" s="271"/>
      <c r="Q75" s="271"/>
      <c r="R75" s="271"/>
      <c r="T75" s="3">
        <f t="shared" si="47"/>
        <v>16.28</v>
      </c>
      <c r="U75" s="3">
        <f t="shared" si="48"/>
        <v>31.86</v>
      </c>
      <c r="V75" s="3">
        <f t="shared" si="49"/>
        <v>70.28</v>
      </c>
      <c r="W75" s="3">
        <f t="shared" ref="W75" si="51">SUM(T75,U75,V75)</f>
        <v>118.42</v>
      </c>
    </row>
    <row r="76" spans="1:23" ht="23.1" customHeight="1" x14ac:dyDescent="0.3">
      <c r="A76" s="252" t="s">
        <v>93</v>
      </c>
      <c r="B76" s="180"/>
      <c r="C76" s="180"/>
      <c r="D76" s="181" t="s">
        <v>29</v>
      </c>
      <c r="E76" s="180">
        <v>0.7</v>
      </c>
      <c r="F76" s="180">
        <v>0</v>
      </c>
      <c r="G76" s="180">
        <v>10.3</v>
      </c>
      <c r="H76" s="180">
        <v>43</v>
      </c>
      <c r="I76" s="180">
        <v>5</v>
      </c>
      <c r="J76" s="180">
        <v>5</v>
      </c>
      <c r="K76" s="180">
        <v>1.8</v>
      </c>
      <c r="L76" s="180">
        <v>19</v>
      </c>
      <c r="M76" s="180">
        <v>16</v>
      </c>
      <c r="N76" s="180">
        <v>10.8</v>
      </c>
      <c r="O76" s="253">
        <v>2.2999999999999998</v>
      </c>
      <c r="P76" s="271"/>
      <c r="Q76" s="271"/>
      <c r="R76" s="271"/>
      <c r="T76" s="3">
        <f t="shared" si="47"/>
        <v>2.8</v>
      </c>
      <c r="U76" s="3">
        <f t="shared" si="48"/>
        <v>0</v>
      </c>
      <c r="V76" s="3">
        <f t="shared" si="49"/>
        <v>41.2</v>
      </c>
      <c r="W76" s="3">
        <f t="shared" si="50"/>
        <v>44</v>
      </c>
    </row>
    <row r="77" spans="1:23" ht="23.1" customHeight="1" thickBot="1" x14ac:dyDescent="0.35">
      <c r="A77" s="252" t="s">
        <v>234</v>
      </c>
      <c r="B77" s="180"/>
      <c r="C77" s="180"/>
      <c r="D77" s="180" t="s">
        <v>161</v>
      </c>
      <c r="E77" s="180">
        <v>2.37</v>
      </c>
      <c r="F77" s="180">
        <v>0.3</v>
      </c>
      <c r="G77" s="180">
        <v>14.4</v>
      </c>
      <c r="H77" s="180">
        <v>69</v>
      </c>
      <c r="I77" s="180">
        <v>0</v>
      </c>
      <c r="J77" s="180">
        <v>0</v>
      </c>
      <c r="K77" s="180">
        <v>0</v>
      </c>
      <c r="L77" s="180">
        <v>6.9</v>
      </c>
      <c r="M77" s="180">
        <v>16.100000000000001</v>
      </c>
      <c r="N77" s="180">
        <v>9.9</v>
      </c>
      <c r="O77" s="253">
        <v>1</v>
      </c>
      <c r="P77" s="271"/>
      <c r="Q77" s="271"/>
      <c r="R77" s="271"/>
      <c r="T77" s="3">
        <f t="shared" si="47"/>
        <v>9.48</v>
      </c>
      <c r="U77" s="3">
        <f t="shared" si="48"/>
        <v>2.6999999999999997</v>
      </c>
      <c r="V77" s="3">
        <f t="shared" si="49"/>
        <v>57.6</v>
      </c>
      <c r="W77" s="3">
        <f t="shared" si="50"/>
        <v>69.78</v>
      </c>
    </row>
    <row r="78" spans="1:23" ht="23.1" customHeight="1" thickBot="1" x14ac:dyDescent="0.35">
      <c r="A78" s="243" t="s">
        <v>27</v>
      </c>
      <c r="B78" s="176" t="s">
        <v>123</v>
      </c>
      <c r="C78" s="176"/>
      <c r="D78" s="176"/>
      <c r="E78" s="177">
        <f t="shared" ref="E78:O78" si="52">SUM(E73:E77)</f>
        <v>23.14</v>
      </c>
      <c r="F78" s="177">
        <f t="shared" si="52"/>
        <v>27.24</v>
      </c>
      <c r="G78" s="177">
        <f t="shared" si="52"/>
        <v>100.22</v>
      </c>
      <c r="H78" s="177">
        <f t="shared" si="52"/>
        <v>737</v>
      </c>
      <c r="I78" s="177">
        <f t="shared" si="52"/>
        <v>5.75</v>
      </c>
      <c r="J78" s="177">
        <f t="shared" si="52"/>
        <v>7.67</v>
      </c>
      <c r="K78" s="177">
        <f t="shared" si="52"/>
        <v>151.80000000000001</v>
      </c>
      <c r="L78" s="177">
        <f t="shared" si="52"/>
        <v>503.81999999999994</v>
      </c>
      <c r="M78" s="177">
        <f t="shared" si="52"/>
        <v>537.18999999999994</v>
      </c>
      <c r="N78" s="177">
        <f t="shared" si="52"/>
        <v>125.51</v>
      </c>
      <c r="O78" s="177">
        <f t="shared" si="52"/>
        <v>6.43</v>
      </c>
      <c r="P78" s="272"/>
      <c r="Q78" s="272"/>
      <c r="R78" s="272"/>
      <c r="S78" s="72"/>
      <c r="T78" s="3">
        <f t="shared" si="47"/>
        <v>92.56</v>
      </c>
      <c r="U78" s="3">
        <f t="shared" si="48"/>
        <v>245.16</v>
      </c>
      <c r="V78" s="3">
        <f t="shared" si="49"/>
        <v>400.88</v>
      </c>
      <c r="W78" s="3">
        <f t="shared" si="50"/>
        <v>738.6</v>
      </c>
    </row>
    <row r="79" spans="1:23" ht="23.1" customHeight="1" x14ac:dyDescent="0.25">
      <c r="A79" s="290" t="s">
        <v>28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2"/>
      <c r="P79" s="270"/>
      <c r="Q79" s="270"/>
      <c r="R79" s="270"/>
      <c r="S79" s="30"/>
      <c r="T79" s="3">
        <f t="shared" si="47"/>
        <v>4</v>
      </c>
      <c r="U79" s="3">
        <f t="shared" si="48"/>
        <v>9</v>
      </c>
      <c r="V79" s="3">
        <f t="shared" si="49"/>
        <v>4</v>
      </c>
      <c r="W79" s="3">
        <f t="shared" si="50"/>
        <v>17</v>
      </c>
    </row>
    <row r="80" spans="1:23" ht="23.1" customHeight="1" x14ac:dyDescent="0.25">
      <c r="A80" s="252" t="s">
        <v>256</v>
      </c>
      <c r="B80" s="179"/>
      <c r="C80" s="179"/>
      <c r="D80" s="179" t="s">
        <v>29</v>
      </c>
      <c r="E80" s="179">
        <v>1.1000000000000001</v>
      </c>
      <c r="F80" s="179">
        <v>0.2</v>
      </c>
      <c r="G80" s="179">
        <v>3.8</v>
      </c>
      <c r="H80" s="179">
        <v>22</v>
      </c>
      <c r="I80" s="179">
        <v>0.1</v>
      </c>
      <c r="J80" s="179">
        <v>18.16</v>
      </c>
      <c r="K80" s="179">
        <v>0</v>
      </c>
      <c r="L80" s="179">
        <v>14</v>
      </c>
      <c r="M80" s="179">
        <v>26</v>
      </c>
      <c r="N80" s="179">
        <v>20</v>
      </c>
      <c r="O80" s="257">
        <v>0.9</v>
      </c>
      <c r="P80" s="273"/>
      <c r="Q80" s="273"/>
      <c r="R80" s="273"/>
      <c r="S80" s="30"/>
      <c r="T80" s="3">
        <f t="shared" si="47"/>
        <v>4.4000000000000004</v>
      </c>
      <c r="U80" s="3">
        <f t="shared" si="48"/>
        <v>1.8</v>
      </c>
      <c r="V80" s="3">
        <f t="shared" si="49"/>
        <v>15.2</v>
      </c>
      <c r="W80" s="3">
        <f t="shared" si="50"/>
        <v>21.4</v>
      </c>
    </row>
    <row r="81" spans="1:23" ht="18.75" x14ac:dyDescent="0.3">
      <c r="A81" s="252" t="s">
        <v>301</v>
      </c>
      <c r="B81" s="180">
        <v>2011</v>
      </c>
      <c r="C81" s="180">
        <v>96</v>
      </c>
      <c r="D81" s="248" t="s">
        <v>195</v>
      </c>
      <c r="E81" s="180">
        <v>3.01</v>
      </c>
      <c r="F81" s="180">
        <v>5.33</v>
      </c>
      <c r="G81" s="180">
        <v>11.97</v>
      </c>
      <c r="H81" s="180">
        <v>107.25</v>
      </c>
      <c r="I81" s="180">
        <v>0.15</v>
      </c>
      <c r="J81" s="180">
        <v>8.3699999999999992</v>
      </c>
      <c r="K81" s="180">
        <v>0</v>
      </c>
      <c r="L81" s="180">
        <v>31.62</v>
      </c>
      <c r="M81" s="180">
        <v>56.75</v>
      </c>
      <c r="N81" s="180">
        <v>24.12</v>
      </c>
      <c r="O81" s="253">
        <v>0.92</v>
      </c>
      <c r="P81" s="271"/>
      <c r="Q81" s="271"/>
      <c r="R81" s="271"/>
      <c r="S81" s="72"/>
      <c r="T81" s="3">
        <f t="shared" si="47"/>
        <v>12.04</v>
      </c>
      <c r="U81" s="3">
        <f t="shared" si="48"/>
        <v>47.97</v>
      </c>
      <c r="V81" s="3">
        <f t="shared" si="49"/>
        <v>47.88</v>
      </c>
      <c r="W81" s="3">
        <f t="shared" si="50"/>
        <v>107.89</v>
      </c>
    </row>
    <row r="82" spans="1:23" ht="23.25" customHeight="1" x14ac:dyDescent="0.3">
      <c r="A82" s="252" t="s">
        <v>302</v>
      </c>
      <c r="B82" s="180">
        <v>2011</v>
      </c>
      <c r="C82" s="180">
        <v>267</v>
      </c>
      <c r="D82" s="248" t="s">
        <v>29</v>
      </c>
      <c r="E82" s="180">
        <v>15.62</v>
      </c>
      <c r="F82" s="180">
        <v>54.6</v>
      </c>
      <c r="G82" s="180">
        <v>8.2200000000000006</v>
      </c>
      <c r="H82" s="180">
        <v>465</v>
      </c>
      <c r="I82" s="180">
        <v>0.62</v>
      </c>
      <c r="J82" s="180">
        <v>0</v>
      </c>
      <c r="K82" s="180">
        <v>49.33</v>
      </c>
      <c r="L82" s="180">
        <v>15.11</v>
      </c>
      <c r="M82" s="180">
        <v>181.11</v>
      </c>
      <c r="N82" s="180">
        <v>32.549999999999997</v>
      </c>
      <c r="O82" s="253">
        <v>2.7</v>
      </c>
      <c r="P82" s="271"/>
      <c r="Q82" s="271"/>
      <c r="R82" s="271"/>
      <c r="S82" s="72"/>
      <c r="T82" s="3">
        <f t="shared" si="47"/>
        <v>62.48</v>
      </c>
      <c r="U82" s="3">
        <f t="shared" si="48"/>
        <v>491.40000000000003</v>
      </c>
      <c r="V82" s="3">
        <f t="shared" si="49"/>
        <v>32.880000000000003</v>
      </c>
      <c r="W82" s="3">
        <f t="shared" si="50"/>
        <v>586.76</v>
      </c>
    </row>
    <row r="83" spans="1:23" ht="23.1" customHeight="1" x14ac:dyDescent="0.3">
      <c r="A83" s="252" t="s">
        <v>251</v>
      </c>
      <c r="B83" s="180">
        <v>2011</v>
      </c>
      <c r="C83" s="180">
        <v>321</v>
      </c>
      <c r="D83" s="248" t="s">
        <v>271</v>
      </c>
      <c r="E83" s="180">
        <v>3.7</v>
      </c>
      <c r="F83" s="180">
        <v>5.81</v>
      </c>
      <c r="G83" s="180">
        <v>16.96</v>
      </c>
      <c r="H83" s="180">
        <v>135.18</v>
      </c>
      <c r="I83" s="180">
        <v>0.1</v>
      </c>
      <c r="J83" s="180">
        <v>30.83</v>
      </c>
      <c r="K83" s="180">
        <v>0</v>
      </c>
      <c r="L83" s="180">
        <v>99.83</v>
      </c>
      <c r="M83" s="180">
        <v>72.23</v>
      </c>
      <c r="N83" s="180">
        <v>37.19</v>
      </c>
      <c r="O83" s="253">
        <v>1.45</v>
      </c>
      <c r="P83" s="271"/>
      <c r="Q83" s="271"/>
      <c r="R83" s="271"/>
      <c r="S83" s="72"/>
      <c r="T83" s="3">
        <f t="shared" si="47"/>
        <v>14.8</v>
      </c>
      <c r="U83" s="3">
        <f t="shared" si="48"/>
        <v>52.29</v>
      </c>
      <c r="V83" s="3">
        <f t="shared" si="49"/>
        <v>67.84</v>
      </c>
      <c r="W83" s="3">
        <f t="shared" si="50"/>
        <v>134.93</v>
      </c>
    </row>
    <row r="84" spans="1:23" ht="23.1" customHeight="1" x14ac:dyDescent="0.3">
      <c r="A84" s="252" t="s">
        <v>252</v>
      </c>
      <c r="B84" s="180">
        <v>2011</v>
      </c>
      <c r="C84" s="180">
        <v>387</v>
      </c>
      <c r="D84" s="180" t="s">
        <v>25</v>
      </c>
      <c r="E84" s="180">
        <v>0.12</v>
      </c>
      <c r="F84" s="180">
        <v>0.02</v>
      </c>
      <c r="G84" s="180">
        <v>19.91</v>
      </c>
      <c r="H84" s="180">
        <v>106.8</v>
      </c>
      <c r="I84" s="180">
        <v>0</v>
      </c>
      <c r="J84" s="180">
        <v>8</v>
      </c>
      <c r="K84" s="180">
        <v>0</v>
      </c>
      <c r="L84" s="180">
        <v>12.96</v>
      </c>
      <c r="M84" s="180">
        <v>3.2</v>
      </c>
      <c r="N84" s="180">
        <v>4.5999999999999996</v>
      </c>
      <c r="O84" s="253">
        <v>0.13</v>
      </c>
      <c r="P84" s="271"/>
      <c r="Q84" s="271"/>
      <c r="R84" s="271"/>
      <c r="T84" s="3">
        <f t="shared" si="47"/>
        <v>0.48</v>
      </c>
      <c r="U84" s="3">
        <f t="shared" si="48"/>
        <v>0.18</v>
      </c>
      <c r="V84" s="3">
        <f t="shared" si="49"/>
        <v>79.64</v>
      </c>
      <c r="W84" s="3">
        <f t="shared" si="50"/>
        <v>80.3</v>
      </c>
    </row>
    <row r="85" spans="1:23" ht="23.1" customHeight="1" x14ac:dyDescent="0.3">
      <c r="A85" s="252" t="s">
        <v>263</v>
      </c>
      <c r="B85" s="180"/>
      <c r="C85" s="180"/>
      <c r="D85" s="248" t="s">
        <v>239</v>
      </c>
      <c r="E85" s="180">
        <v>2.69</v>
      </c>
      <c r="F85" s="180">
        <v>0.53</v>
      </c>
      <c r="G85" s="180">
        <v>23.71</v>
      </c>
      <c r="H85" s="180">
        <v>110.35</v>
      </c>
      <c r="I85" s="180">
        <v>0</v>
      </c>
      <c r="J85" s="180">
        <v>0</v>
      </c>
      <c r="K85" s="180">
        <v>0</v>
      </c>
      <c r="L85" s="180">
        <v>6.9</v>
      </c>
      <c r="M85" s="180">
        <v>26.1</v>
      </c>
      <c r="N85" s="180">
        <v>9.9</v>
      </c>
      <c r="O85" s="253">
        <v>1</v>
      </c>
      <c r="P85" s="271"/>
      <c r="Q85" s="271"/>
      <c r="R85" s="271"/>
      <c r="T85" s="3">
        <f t="shared" si="47"/>
        <v>10.76</v>
      </c>
      <c r="U85" s="3">
        <f t="shared" si="48"/>
        <v>4.7700000000000005</v>
      </c>
      <c r="V85" s="3">
        <f t="shared" si="49"/>
        <v>94.84</v>
      </c>
      <c r="W85" s="3">
        <f t="shared" si="50"/>
        <v>110.37</v>
      </c>
    </row>
    <row r="86" spans="1:23" ht="23.1" customHeight="1" thickBot="1" x14ac:dyDescent="0.35">
      <c r="A86" s="254" t="s">
        <v>234</v>
      </c>
      <c r="B86" s="249"/>
      <c r="C86" s="249"/>
      <c r="D86" s="250" t="s">
        <v>184</v>
      </c>
      <c r="E86" s="249">
        <v>4.74</v>
      </c>
      <c r="F86" s="249">
        <v>0.6</v>
      </c>
      <c r="G86" s="249">
        <v>28.8</v>
      </c>
      <c r="H86" s="249">
        <v>140</v>
      </c>
      <c r="I86" s="249">
        <v>0</v>
      </c>
      <c r="J86" s="249">
        <v>0</v>
      </c>
      <c r="K86" s="249">
        <v>0</v>
      </c>
      <c r="L86" s="249">
        <v>16</v>
      </c>
      <c r="M86" s="249">
        <v>32.200000000000003</v>
      </c>
      <c r="N86" s="249">
        <v>21</v>
      </c>
      <c r="O86" s="255">
        <v>2</v>
      </c>
      <c r="P86" s="271"/>
      <c r="Q86" s="271"/>
      <c r="R86" s="271"/>
      <c r="T86" s="3">
        <f t="shared" si="47"/>
        <v>18.96</v>
      </c>
      <c r="U86" s="3">
        <f t="shared" si="48"/>
        <v>5.3999999999999995</v>
      </c>
      <c r="V86" s="3">
        <f t="shared" si="49"/>
        <v>115.2</v>
      </c>
      <c r="W86" s="3">
        <f t="shared" si="50"/>
        <v>139.56</v>
      </c>
    </row>
    <row r="87" spans="1:23" ht="23.1" customHeight="1" thickBot="1" x14ac:dyDescent="0.35">
      <c r="A87" s="243" t="s">
        <v>27</v>
      </c>
      <c r="B87" s="176"/>
      <c r="C87" s="176"/>
      <c r="D87" s="176"/>
      <c r="E87" s="177">
        <f t="shared" ref="E87:O87" si="53">SUM(E80:E86)</f>
        <v>30.979999999999997</v>
      </c>
      <c r="F87" s="177">
        <f t="shared" si="53"/>
        <v>67.089999999999989</v>
      </c>
      <c r="G87" s="177">
        <f t="shared" si="53"/>
        <v>113.36999999999999</v>
      </c>
      <c r="H87" s="177">
        <f t="shared" si="53"/>
        <v>1086.58</v>
      </c>
      <c r="I87" s="177">
        <f t="shared" si="53"/>
        <v>0.97</v>
      </c>
      <c r="J87" s="177">
        <f t="shared" si="53"/>
        <v>65.36</v>
      </c>
      <c r="K87" s="177">
        <f t="shared" si="53"/>
        <v>49.33</v>
      </c>
      <c r="L87" s="177">
        <f t="shared" si="53"/>
        <v>196.42000000000002</v>
      </c>
      <c r="M87" s="177">
        <f t="shared" si="53"/>
        <v>397.59000000000003</v>
      </c>
      <c r="N87" s="177">
        <f t="shared" si="53"/>
        <v>149.35999999999999</v>
      </c>
      <c r="O87" s="177">
        <f t="shared" si="53"/>
        <v>9.1000000000000014</v>
      </c>
      <c r="P87" s="272"/>
      <c r="Q87" s="272"/>
      <c r="R87" s="272"/>
      <c r="T87" s="3">
        <f t="shared" si="47"/>
        <v>123.91999999999999</v>
      </c>
      <c r="U87" s="3">
        <f t="shared" si="48"/>
        <v>603.80999999999995</v>
      </c>
      <c r="V87" s="3">
        <f t="shared" si="49"/>
        <v>453.47999999999996</v>
      </c>
      <c r="W87" s="3">
        <f t="shared" si="50"/>
        <v>1181.2099999999998</v>
      </c>
    </row>
    <row r="88" spans="1:23" ht="23.1" customHeight="1" thickBot="1" x14ac:dyDescent="0.35">
      <c r="A88" s="245" t="s">
        <v>276</v>
      </c>
      <c r="B88" s="176"/>
      <c r="C88" s="247"/>
      <c r="D88" s="176"/>
      <c r="E88" s="246">
        <f t="shared" ref="E88:O88" si="54">SUM(E78,E87)</f>
        <v>54.12</v>
      </c>
      <c r="F88" s="246">
        <f t="shared" si="54"/>
        <v>94.329999999999984</v>
      </c>
      <c r="G88" s="246">
        <f t="shared" si="54"/>
        <v>213.58999999999997</v>
      </c>
      <c r="H88" s="246">
        <f t="shared" si="54"/>
        <v>1823.58</v>
      </c>
      <c r="I88" s="246">
        <f t="shared" si="54"/>
        <v>6.72</v>
      </c>
      <c r="J88" s="246">
        <f t="shared" si="54"/>
        <v>73.03</v>
      </c>
      <c r="K88" s="246">
        <f t="shared" si="54"/>
        <v>201.13</v>
      </c>
      <c r="L88" s="246">
        <f t="shared" si="54"/>
        <v>700.24</v>
      </c>
      <c r="M88" s="246">
        <f t="shared" si="54"/>
        <v>934.78</v>
      </c>
      <c r="N88" s="246">
        <f t="shared" si="54"/>
        <v>274.87</v>
      </c>
      <c r="O88" s="256">
        <f t="shared" si="54"/>
        <v>15.530000000000001</v>
      </c>
      <c r="P88" s="272"/>
      <c r="Q88" s="272"/>
      <c r="R88" s="272"/>
      <c r="T88" s="3">
        <f t="shared" si="47"/>
        <v>216.48</v>
      </c>
      <c r="U88" s="3">
        <f t="shared" si="48"/>
        <v>848.9699999999998</v>
      </c>
      <c r="V88" s="3">
        <f t="shared" si="49"/>
        <v>854.3599999999999</v>
      </c>
      <c r="W88" s="3">
        <f t="shared" si="50"/>
        <v>1919.8099999999997</v>
      </c>
    </row>
    <row r="96" spans="1:23" ht="19.5" thickBot="1" x14ac:dyDescent="0.35">
      <c r="E96" s="274" t="s">
        <v>266</v>
      </c>
      <c r="G96" s="32"/>
    </row>
    <row r="97" spans="1:23" ht="41.25" customHeight="1" thickBot="1" x14ac:dyDescent="0.3">
      <c r="A97" s="303" t="s">
        <v>0</v>
      </c>
      <c r="B97" s="303" t="s">
        <v>1</v>
      </c>
      <c r="C97" s="244" t="s">
        <v>2</v>
      </c>
      <c r="D97" s="174" t="s">
        <v>4</v>
      </c>
      <c r="E97" s="300" t="s">
        <v>6</v>
      </c>
      <c r="F97" s="301"/>
      <c r="G97" s="302"/>
      <c r="H97" s="303" t="s">
        <v>35</v>
      </c>
      <c r="I97" s="294" t="s">
        <v>7</v>
      </c>
      <c r="J97" s="295"/>
      <c r="K97" s="295"/>
      <c r="L97" s="294" t="s">
        <v>8</v>
      </c>
      <c r="M97" s="295"/>
      <c r="N97" s="295"/>
      <c r="O97" s="296"/>
      <c r="P97" s="269"/>
      <c r="Q97" s="269"/>
      <c r="R97" s="269"/>
      <c r="S97" s="2"/>
      <c r="T97" s="2"/>
      <c r="U97" s="2"/>
      <c r="V97" s="2"/>
      <c r="W97" s="2"/>
    </row>
    <row r="98" spans="1:23" ht="53.25" customHeight="1" thickBot="1" x14ac:dyDescent="0.3">
      <c r="A98" s="304"/>
      <c r="B98" s="304"/>
      <c r="C98" s="244" t="s">
        <v>3</v>
      </c>
      <c r="D98" s="174" t="s">
        <v>5</v>
      </c>
      <c r="E98" s="174" t="s">
        <v>10</v>
      </c>
      <c r="F98" s="174" t="s">
        <v>11</v>
      </c>
      <c r="G98" s="174" t="s">
        <v>12</v>
      </c>
      <c r="H98" s="304"/>
      <c r="I98" s="174" t="s">
        <v>36</v>
      </c>
      <c r="J98" s="174" t="s">
        <v>13</v>
      </c>
      <c r="K98" s="174" t="s">
        <v>14</v>
      </c>
      <c r="L98" s="174" t="s">
        <v>16</v>
      </c>
      <c r="M98" s="174" t="s">
        <v>17</v>
      </c>
      <c r="N98" s="174" t="s">
        <v>18</v>
      </c>
      <c r="O98" s="174" t="s">
        <v>19</v>
      </c>
      <c r="P98" s="269"/>
      <c r="Q98" s="269"/>
      <c r="R98" s="269"/>
    </row>
    <row r="99" spans="1:23" ht="23.1" customHeight="1" x14ac:dyDescent="0.25">
      <c r="A99" s="290" t="s">
        <v>20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2"/>
      <c r="P99" s="270"/>
      <c r="Q99" s="270"/>
      <c r="R99" s="270"/>
      <c r="S99" s="30"/>
      <c r="T99" s="30"/>
      <c r="U99" s="30"/>
      <c r="V99" s="30"/>
      <c r="W99" s="30"/>
    </row>
    <row r="100" spans="1:23" ht="23.1" customHeight="1" x14ac:dyDescent="0.3">
      <c r="A100" s="252" t="s">
        <v>289</v>
      </c>
      <c r="B100" s="180">
        <v>2011</v>
      </c>
      <c r="C100" s="180">
        <v>208</v>
      </c>
      <c r="D100" s="180" t="s">
        <v>25</v>
      </c>
      <c r="E100" s="180">
        <v>17.2</v>
      </c>
      <c r="F100" s="180">
        <v>16.72</v>
      </c>
      <c r="G100" s="180">
        <v>38.96</v>
      </c>
      <c r="H100" s="180">
        <v>375.48</v>
      </c>
      <c r="I100" s="180">
        <v>0.28999999999999998</v>
      </c>
      <c r="J100" s="180">
        <v>0.32</v>
      </c>
      <c r="K100" s="180">
        <v>90.8</v>
      </c>
      <c r="L100" s="180">
        <v>132</v>
      </c>
      <c r="M100" s="180">
        <v>204</v>
      </c>
      <c r="N100" s="180">
        <v>25.73</v>
      </c>
      <c r="O100" s="253">
        <v>1.21</v>
      </c>
      <c r="P100" s="271"/>
      <c r="Q100" s="271"/>
      <c r="R100" s="271"/>
      <c r="T100" s="3">
        <f t="shared" ref="T100:T113" si="55">PRODUCT(E100,4)</f>
        <v>68.8</v>
      </c>
      <c r="U100" s="3">
        <f t="shared" ref="U100:U113" si="56">PRODUCT(F100,9)</f>
        <v>150.47999999999999</v>
      </c>
      <c r="V100" s="3">
        <f t="shared" ref="V100:V113" si="57">PRODUCT(G100,4)</f>
        <v>155.84</v>
      </c>
      <c r="W100" s="3">
        <f>SUM(T100,U100,V100)</f>
        <v>375.12</v>
      </c>
    </row>
    <row r="101" spans="1:23" ht="23.1" customHeight="1" x14ac:dyDescent="0.3">
      <c r="A101" s="252" t="s">
        <v>32</v>
      </c>
      <c r="B101" s="180">
        <v>2011</v>
      </c>
      <c r="C101" s="180">
        <v>377</v>
      </c>
      <c r="D101" s="181" t="s">
        <v>196</v>
      </c>
      <c r="E101" s="180">
        <v>0.13</v>
      </c>
      <c r="F101" s="180">
        <v>0.02</v>
      </c>
      <c r="G101" s="180">
        <v>15.2</v>
      </c>
      <c r="H101" s="180">
        <v>62</v>
      </c>
      <c r="I101" s="180">
        <v>0</v>
      </c>
      <c r="J101" s="180">
        <v>2.83</v>
      </c>
      <c r="K101" s="180">
        <v>0</v>
      </c>
      <c r="L101" s="180">
        <v>14.2</v>
      </c>
      <c r="M101" s="180">
        <v>4.4000000000000004</v>
      </c>
      <c r="N101" s="180">
        <v>2.4</v>
      </c>
      <c r="O101" s="253">
        <v>0.36</v>
      </c>
      <c r="P101" s="271"/>
      <c r="Q101" s="271"/>
      <c r="R101" s="271"/>
      <c r="T101" s="3">
        <f t="shared" si="55"/>
        <v>0.52</v>
      </c>
      <c r="U101" s="3">
        <f t="shared" si="56"/>
        <v>0.18</v>
      </c>
      <c r="V101" s="3">
        <f t="shared" si="57"/>
        <v>60.8</v>
      </c>
      <c r="W101" s="3">
        <f t="shared" ref="W101:W113" si="58">SUM(T101,U101,V101)</f>
        <v>61.5</v>
      </c>
    </row>
    <row r="102" spans="1:23" ht="23.1" customHeight="1" x14ac:dyDescent="0.3">
      <c r="A102" s="252" t="s">
        <v>93</v>
      </c>
      <c r="B102" s="180"/>
      <c r="C102" s="180"/>
      <c r="D102" s="181" t="s">
        <v>29</v>
      </c>
      <c r="E102" s="180">
        <v>0.3</v>
      </c>
      <c r="F102" s="180">
        <v>0</v>
      </c>
      <c r="G102" s="180">
        <v>11.7</v>
      </c>
      <c r="H102" s="180">
        <v>48</v>
      </c>
      <c r="I102" s="180">
        <v>0.1</v>
      </c>
      <c r="J102" s="180">
        <v>14</v>
      </c>
      <c r="K102" s="180">
        <v>0.11</v>
      </c>
      <c r="L102" s="180">
        <v>40.19</v>
      </c>
      <c r="M102" s="180">
        <v>19.53</v>
      </c>
      <c r="N102" s="180">
        <v>12.6</v>
      </c>
      <c r="O102" s="253">
        <v>0.1</v>
      </c>
      <c r="P102" s="271"/>
      <c r="Q102" s="271"/>
      <c r="R102" s="271"/>
      <c r="T102" s="3">
        <f t="shared" si="55"/>
        <v>1.2</v>
      </c>
      <c r="U102" s="3">
        <f t="shared" si="56"/>
        <v>0</v>
      </c>
      <c r="V102" s="3">
        <f t="shared" si="57"/>
        <v>46.8</v>
      </c>
      <c r="W102" s="3">
        <f t="shared" si="58"/>
        <v>48</v>
      </c>
    </row>
    <row r="103" spans="1:23" ht="23.1" customHeight="1" thickBot="1" x14ac:dyDescent="0.35">
      <c r="A103" s="252" t="s">
        <v>234</v>
      </c>
      <c r="B103" s="180"/>
      <c r="C103" s="180"/>
      <c r="D103" s="180" t="s">
        <v>184</v>
      </c>
      <c r="E103" s="180">
        <v>4.74</v>
      </c>
      <c r="F103" s="180">
        <v>0.6</v>
      </c>
      <c r="G103" s="180">
        <v>28.8</v>
      </c>
      <c r="H103" s="180">
        <v>140</v>
      </c>
      <c r="I103" s="180">
        <v>0</v>
      </c>
      <c r="J103" s="180">
        <v>0</v>
      </c>
      <c r="K103" s="180">
        <v>0</v>
      </c>
      <c r="L103" s="180">
        <v>13.8</v>
      </c>
      <c r="M103" s="180">
        <v>32.200000000000003</v>
      </c>
      <c r="N103" s="180">
        <v>18</v>
      </c>
      <c r="O103" s="253">
        <v>2</v>
      </c>
      <c r="P103" s="271"/>
      <c r="Q103" s="271"/>
      <c r="R103" s="271"/>
      <c r="T103" s="3">
        <f t="shared" si="55"/>
        <v>18.96</v>
      </c>
      <c r="U103" s="3">
        <f t="shared" si="56"/>
        <v>5.3999999999999995</v>
      </c>
      <c r="V103" s="3">
        <f t="shared" si="57"/>
        <v>115.2</v>
      </c>
      <c r="W103" s="3">
        <f t="shared" si="58"/>
        <v>139.56</v>
      </c>
    </row>
    <row r="104" spans="1:23" ht="23.1" customHeight="1" thickBot="1" x14ac:dyDescent="0.35">
      <c r="A104" s="243" t="s">
        <v>27</v>
      </c>
      <c r="B104" s="176" t="s">
        <v>123</v>
      </c>
      <c r="C104" s="176"/>
      <c r="D104" s="176"/>
      <c r="E104" s="177">
        <f t="shared" ref="E104:O104" si="59">SUM(E100:E103)</f>
        <v>22.369999999999997</v>
      </c>
      <c r="F104" s="177">
        <f t="shared" si="59"/>
        <v>17.34</v>
      </c>
      <c r="G104" s="177">
        <f t="shared" si="59"/>
        <v>94.66</v>
      </c>
      <c r="H104" s="177">
        <f t="shared" si="59"/>
        <v>625.48</v>
      </c>
      <c r="I104" s="177">
        <f t="shared" si="59"/>
        <v>0.39</v>
      </c>
      <c r="J104" s="177">
        <f t="shared" si="59"/>
        <v>17.149999999999999</v>
      </c>
      <c r="K104" s="177">
        <f t="shared" si="59"/>
        <v>90.91</v>
      </c>
      <c r="L104" s="177">
        <f t="shared" si="59"/>
        <v>200.19</v>
      </c>
      <c r="M104" s="177">
        <f t="shared" si="59"/>
        <v>260.13</v>
      </c>
      <c r="N104" s="177">
        <f t="shared" si="59"/>
        <v>58.73</v>
      </c>
      <c r="O104" s="177">
        <f t="shared" si="59"/>
        <v>3.67</v>
      </c>
      <c r="P104" s="272"/>
      <c r="Q104" s="272"/>
      <c r="R104" s="272"/>
      <c r="S104" s="72"/>
      <c r="T104" s="3">
        <f t="shared" si="55"/>
        <v>89.47999999999999</v>
      </c>
      <c r="U104" s="3">
        <f t="shared" si="56"/>
        <v>156.06</v>
      </c>
      <c r="V104" s="3">
        <f t="shared" si="57"/>
        <v>378.64</v>
      </c>
      <c r="W104" s="3">
        <f t="shared" si="58"/>
        <v>624.17999999999995</v>
      </c>
    </row>
    <row r="105" spans="1:23" ht="23.1" customHeight="1" x14ac:dyDescent="0.25">
      <c r="A105" s="290" t="s">
        <v>28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2"/>
      <c r="P105" s="270"/>
      <c r="Q105" s="270"/>
      <c r="R105" s="270"/>
      <c r="S105" s="30"/>
      <c r="T105" s="3">
        <f t="shared" si="55"/>
        <v>4</v>
      </c>
      <c r="U105" s="3">
        <f t="shared" si="56"/>
        <v>9</v>
      </c>
      <c r="V105" s="3">
        <f t="shared" si="57"/>
        <v>4</v>
      </c>
      <c r="W105" s="3">
        <f t="shared" si="58"/>
        <v>17</v>
      </c>
    </row>
    <row r="106" spans="1:23" ht="23.1" customHeight="1" x14ac:dyDescent="0.25">
      <c r="A106" s="252" t="s">
        <v>253</v>
      </c>
      <c r="B106" s="179">
        <v>2011</v>
      </c>
      <c r="C106" s="179">
        <v>75</v>
      </c>
      <c r="D106" s="179" t="s">
        <v>29</v>
      </c>
      <c r="E106" s="179">
        <v>2</v>
      </c>
      <c r="F106" s="179">
        <v>0.1</v>
      </c>
      <c r="G106" s="179">
        <v>20.55</v>
      </c>
      <c r="H106" s="179">
        <v>91.2</v>
      </c>
      <c r="I106" s="179">
        <v>0.08</v>
      </c>
      <c r="J106" s="179">
        <v>4.21</v>
      </c>
      <c r="K106" s="179">
        <v>0</v>
      </c>
      <c r="L106" s="179">
        <v>46.5</v>
      </c>
      <c r="M106" s="179">
        <v>61</v>
      </c>
      <c r="N106" s="179">
        <v>32.159999999999997</v>
      </c>
      <c r="O106" s="257">
        <v>1</v>
      </c>
      <c r="P106" s="273"/>
      <c r="Q106" s="273"/>
      <c r="R106" s="273"/>
      <c r="S106" s="30"/>
      <c r="T106" s="3">
        <f t="shared" si="55"/>
        <v>8</v>
      </c>
      <c r="U106" s="3">
        <f t="shared" si="56"/>
        <v>0.9</v>
      </c>
      <c r="V106" s="3">
        <f t="shared" si="57"/>
        <v>82.2</v>
      </c>
      <c r="W106" s="3">
        <f t="shared" si="58"/>
        <v>91.100000000000009</v>
      </c>
    </row>
    <row r="107" spans="1:23" ht="18.75" x14ac:dyDescent="0.3">
      <c r="A107" s="252" t="s">
        <v>303</v>
      </c>
      <c r="B107" s="180">
        <v>2011</v>
      </c>
      <c r="C107" s="180">
        <v>84</v>
      </c>
      <c r="D107" s="180" t="s">
        <v>195</v>
      </c>
      <c r="E107" s="180">
        <v>4.55</v>
      </c>
      <c r="F107" s="180">
        <v>5.36</v>
      </c>
      <c r="G107" s="180">
        <v>14</v>
      </c>
      <c r="H107" s="180">
        <v>134</v>
      </c>
      <c r="I107" s="180">
        <v>0.15</v>
      </c>
      <c r="J107" s="180">
        <v>6.7</v>
      </c>
      <c r="K107" s="180">
        <v>0</v>
      </c>
      <c r="L107" s="180">
        <v>56.62</v>
      </c>
      <c r="M107" s="180">
        <v>99.5</v>
      </c>
      <c r="N107" s="180">
        <v>34.5</v>
      </c>
      <c r="O107" s="253">
        <v>1.72</v>
      </c>
      <c r="P107" s="271"/>
      <c r="Q107" s="271"/>
      <c r="R107" s="271"/>
      <c r="S107" s="72"/>
      <c r="T107" s="3">
        <f t="shared" si="55"/>
        <v>18.2</v>
      </c>
      <c r="U107" s="3">
        <f t="shared" si="56"/>
        <v>48.24</v>
      </c>
      <c r="V107" s="3">
        <f t="shared" si="57"/>
        <v>56</v>
      </c>
      <c r="W107" s="3">
        <f t="shared" si="58"/>
        <v>122.44</v>
      </c>
    </row>
    <row r="108" spans="1:23" ht="23.1" customHeight="1" x14ac:dyDescent="0.3">
      <c r="A108" s="252" t="s">
        <v>250</v>
      </c>
      <c r="B108" s="180">
        <v>2011</v>
      </c>
      <c r="C108" s="180">
        <v>291</v>
      </c>
      <c r="D108" s="248" t="s">
        <v>273</v>
      </c>
      <c r="E108" s="180">
        <v>23.71</v>
      </c>
      <c r="F108" s="180">
        <v>14.64</v>
      </c>
      <c r="G108" s="180">
        <v>44.66</v>
      </c>
      <c r="H108" s="180">
        <v>381.66</v>
      </c>
      <c r="I108" s="180">
        <v>0.28999999999999998</v>
      </c>
      <c r="J108" s="180">
        <v>8.43</v>
      </c>
      <c r="K108" s="180">
        <v>27.26</v>
      </c>
      <c r="L108" s="180">
        <v>64.88</v>
      </c>
      <c r="M108" s="180">
        <v>219.56</v>
      </c>
      <c r="N108" s="180">
        <v>67.5</v>
      </c>
      <c r="O108" s="253">
        <v>2.75</v>
      </c>
      <c r="P108" s="271"/>
      <c r="Q108" s="271"/>
      <c r="R108" s="271"/>
      <c r="S108" s="72"/>
      <c r="T108" s="3">
        <f t="shared" si="55"/>
        <v>94.84</v>
      </c>
      <c r="U108" s="3">
        <f t="shared" si="56"/>
        <v>131.76</v>
      </c>
      <c r="V108" s="3">
        <f t="shared" si="57"/>
        <v>178.64</v>
      </c>
      <c r="W108" s="3">
        <f t="shared" si="58"/>
        <v>405.24</v>
      </c>
    </row>
    <row r="109" spans="1:23" ht="23.1" customHeight="1" x14ac:dyDescent="0.3">
      <c r="A109" s="252" t="s">
        <v>296</v>
      </c>
      <c r="B109" s="180">
        <v>2011</v>
      </c>
      <c r="C109" s="180">
        <v>360</v>
      </c>
      <c r="D109" s="180" t="s">
        <v>25</v>
      </c>
      <c r="E109" s="180">
        <v>0.1</v>
      </c>
      <c r="F109" s="180">
        <v>7.0000000000000007E-2</v>
      </c>
      <c r="G109" s="180">
        <v>29.83</v>
      </c>
      <c r="H109" s="180">
        <v>123.36</v>
      </c>
      <c r="I109" s="180">
        <v>0</v>
      </c>
      <c r="J109" s="180">
        <v>0.33</v>
      </c>
      <c r="K109" s="180">
        <v>0</v>
      </c>
      <c r="L109" s="180">
        <v>13.28</v>
      </c>
      <c r="M109" s="180">
        <v>7.08</v>
      </c>
      <c r="N109" s="180">
        <v>2.92</v>
      </c>
      <c r="O109" s="253">
        <v>0.31</v>
      </c>
      <c r="P109" s="271"/>
      <c r="Q109" s="271"/>
      <c r="R109" s="271"/>
      <c r="T109" s="3">
        <f t="shared" si="55"/>
        <v>0.4</v>
      </c>
      <c r="U109" s="3">
        <f t="shared" si="56"/>
        <v>0.63000000000000012</v>
      </c>
      <c r="V109" s="3">
        <f t="shared" si="57"/>
        <v>119.32</v>
      </c>
      <c r="W109" s="3">
        <f t="shared" si="58"/>
        <v>120.35</v>
      </c>
    </row>
    <row r="110" spans="1:23" ht="23.1" customHeight="1" x14ac:dyDescent="0.3">
      <c r="A110" s="252" t="s">
        <v>263</v>
      </c>
      <c r="B110" s="180"/>
      <c r="C110" s="180"/>
      <c r="D110" s="248" t="s">
        <v>239</v>
      </c>
      <c r="E110" s="180">
        <v>2.69</v>
      </c>
      <c r="F110" s="180">
        <v>0.53</v>
      </c>
      <c r="G110" s="180">
        <v>23.71</v>
      </c>
      <c r="H110" s="180">
        <v>110.35</v>
      </c>
      <c r="I110" s="180">
        <v>0</v>
      </c>
      <c r="J110" s="180">
        <v>0</v>
      </c>
      <c r="K110" s="180">
        <v>0</v>
      </c>
      <c r="L110" s="180">
        <v>6.9</v>
      </c>
      <c r="M110" s="180">
        <v>26.1</v>
      </c>
      <c r="N110" s="180">
        <v>9.9</v>
      </c>
      <c r="O110" s="253">
        <v>1</v>
      </c>
      <c r="P110" s="271"/>
      <c r="Q110" s="271"/>
      <c r="R110" s="271"/>
      <c r="T110" s="3">
        <f t="shared" si="55"/>
        <v>10.76</v>
      </c>
      <c r="U110" s="3">
        <f t="shared" si="56"/>
        <v>4.7700000000000005</v>
      </c>
      <c r="V110" s="3">
        <f t="shared" si="57"/>
        <v>94.84</v>
      </c>
      <c r="W110" s="3">
        <f t="shared" si="58"/>
        <v>110.37</v>
      </c>
    </row>
    <row r="111" spans="1:23" ht="23.1" customHeight="1" thickBot="1" x14ac:dyDescent="0.35">
      <c r="A111" s="254" t="s">
        <v>234</v>
      </c>
      <c r="B111" s="249"/>
      <c r="C111" s="249"/>
      <c r="D111" s="250" t="s">
        <v>161</v>
      </c>
      <c r="E111" s="249">
        <v>2.67</v>
      </c>
      <c r="F111" s="249">
        <v>0.3</v>
      </c>
      <c r="G111" s="249">
        <v>14.4</v>
      </c>
      <c r="H111" s="249">
        <v>70</v>
      </c>
      <c r="I111" s="249">
        <v>0</v>
      </c>
      <c r="J111" s="249">
        <v>0</v>
      </c>
      <c r="K111" s="249">
        <v>0</v>
      </c>
      <c r="L111" s="249">
        <v>16</v>
      </c>
      <c r="M111" s="249">
        <v>32.200000000000003</v>
      </c>
      <c r="N111" s="249">
        <v>21</v>
      </c>
      <c r="O111" s="255">
        <v>2</v>
      </c>
      <c r="P111" s="271"/>
      <c r="Q111" s="271"/>
      <c r="R111" s="271"/>
      <c r="T111" s="3">
        <f t="shared" si="55"/>
        <v>10.68</v>
      </c>
      <c r="U111" s="3">
        <f t="shared" si="56"/>
        <v>2.6999999999999997</v>
      </c>
      <c r="V111" s="3">
        <f t="shared" si="57"/>
        <v>57.6</v>
      </c>
      <c r="W111" s="3">
        <f t="shared" si="58"/>
        <v>70.98</v>
      </c>
    </row>
    <row r="112" spans="1:23" ht="23.1" customHeight="1" thickBot="1" x14ac:dyDescent="0.35">
      <c r="A112" s="243" t="s">
        <v>27</v>
      </c>
      <c r="B112" s="176"/>
      <c r="C112" s="176"/>
      <c r="D112" s="176"/>
      <c r="E112" s="177">
        <f t="shared" ref="E112:O112" si="60">SUM(E106:E111)</f>
        <v>35.720000000000006</v>
      </c>
      <c r="F112" s="177">
        <f t="shared" si="60"/>
        <v>21.000000000000004</v>
      </c>
      <c r="G112" s="177">
        <f t="shared" si="60"/>
        <v>147.15</v>
      </c>
      <c r="H112" s="177">
        <f t="shared" si="60"/>
        <v>910.57</v>
      </c>
      <c r="I112" s="177">
        <f t="shared" si="60"/>
        <v>0.52</v>
      </c>
      <c r="J112" s="177">
        <f t="shared" si="60"/>
        <v>19.669999999999998</v>
      </c>
      <c r="K112" s="177">
        <f t="shared" si="60"/>
        <v>27.26</v>
      </c>
      <c r="L112" s="177">
        <f t="shared" si="60"/>
        <v>204.18</v>
      </c>
      <c r="M112" s="177">
        <f t="shared" si="60"/>
        <v>445.44</v>
      </c>
      <c r="N112" s="177">
        <f t="shared" si="60"/>
        <v>167.98</v>
      </c>
      <c r="O112" s="177">
        <f t="shared" si="60"/>
        <v>8.7799999999999994</v>
      </c>
      <c r="P112" s="272"/>
      <c r="Q112" s="272"/>
      <c r="R112" s="272"/>
      <c r="T112" s="3">
        <f t="shared" si="55"/>
        <v>142.88000000000002</v>
      </c>
      <c r="U112" s="3">
        <f t="shared" si="56"/>
        <v>189.00000000000003</v>
      </c>
      <c r="V112" s="3">
        <f t="shared" si="57"/>
        <v>588.6</v>
      </c>
      <c r="W112" s="3">
        <f t="shared" si="58"/>
        <v>920.48</v>
      </c>
    </row>
    <row r="113" spans="1:23" ht="23.1" customHeight="1" thickBot="1" x14ac:dyDescent="0.35">
      <c r="A113" s="245" t="s">
        <v>276</v>
      </c>
      <c r="B113" s="176"/>
      <c r="C113" s="247"/>
      <c r="D113" s="176"/>
      <c r="E113" s="246">
        <f t="shared" ref="E113:O113" si="61">SUM(E104,E112)</f>
        <v>58.09</v>
      </c>
      <c r="F113" s="246">
        <f t="shared" si="61"/>
        <v>38.340000000000003</v>
      </c>
      <c r="G113" s="246">
        <f t="shared" si="61"/>
        <v>241.81</v>
      </c>
      <c r="H113" s="246">
        <f t="shared" si="61"/>
        <v>1536.0500000000002</v>
      </c>
      <c r="I113" s="246">
        <f t="shared" si="61"/>
        <v>0.91</v>
      </c>
      <c r="J113" s="246">
        <f t="shared" si="61"/>
        <v>36.819999999999993</v>
      </c>
      <c r="K113" s="246">
        <f t="shared" si="61"/>
        <v>118.17</v>
      </c>
      <c r="L113" s="246">
        <f t="shared" si="61"/>
        <v>404.37</v>
      </c>
      <c r="M113" s="246">
        <f t="shared" si="61"/>
        <v>705.56999999999994</v>
      </c>
      <c r="N113" s="246">
        <f t="shared" si="61"/>
        <v>226.70999999999998</v>
      </c>
      <c r="O113" s="256">
        <f t="shared" si="61"/>
        <v>12.45</v>
      </c>
      <c r="P113" s="272"/>
      <c r="Q113" s="272"/>
      <c r="R113" s="272"/>
      <c r="T113" s="3">
        <f t="shared" si="55"/>
        <v>232.36</v>
      </c>
      <c r="U113" s="3">
        <f t="shared" si="56"/>
        <v>345.06000000000006</v>
      </c>
      <c r="V113" s="3">
        <f t="shared" si="57"/>
        <v>967.24</v>
      </c>
      <c r="W113" s="3">
        <f t="shared" si="58"/>
        <v>1544.66</v>
      </c>
    </row>
    <row r="118" spans="1:23" ht="19.5" thickBot="1" x14ac:dyDescent="0.35">
      <c r="E118" s="274" t="s">
        <v>254</v>
      </c>
      <c r="G118" s="32"/>
    </row>
    <row r="119" spans="1:23" ht="38.25" customHeight="1" thickBot="1" x14ac:dyDescent="0.3">
      <c r="A119" s="303" t="s">
        <v>0</v>
      </c>
      <c r="B119" s="303" t="s">
        <v>1</v>
      </c>
      <c r="C119" s="244" t="s">
        <v>2</v>
      </c>
      <c r="D119" s="174" t="s">
        <v>4</v>
      </c>
      <c r="E119" s="300" t="s">
        <v>6</v>
      </c>
      <c r="F119" s="301"/>
      <c r="G119" s="302"/>
      <c r="H119" s="303" t="s">
        <v>35</v>
      </c>
      <c r="I119" s="294" t="s">
        <v>7</v>
      </c>
      <c r="J119" s="295"/>
      <c r="K119" s="295"/>
      <c r="L119" s="294" t="s">
        <v>8</v>
      </c>
      <c r="M119" s="295"/>
      <c r="N119" s="295"/>
      <c r="O119" s="296"/>
      <c r="P119" s="269"/>
      <c r="Q119" s="269"/>
      <c r="R119" s="269"/>
      <c r="S119" s="2"/>
      <c r="T119" s="2"/>
      <c r="U119" s="2"/>
      <c r="V119" s="2"/>
      <c r="W119" s="2"/>
    </row>
    <row r="120" spans="1:23" ht="57.75" customHeight="1" thickBot="1" x14ac:dyDescent="0.3">
      <c r="A120" s="304"/>
      <c r="B120" s="304"/>
      <c r="C120" s="244" t="s">
        <v>3</v>
      </c>
      <c r="D120" s="174" t="s">
        <v>5</v>
      </c>
      <c r="E120" s="174" t="s">
        <v>10</v>
      </c>
      <c r="F120" s="174" t="s">
        <v>11</v>
      </c>
      <c r="G120" s="174" t="s">
        <v>12</v>
      </c>
      <c r="H120" s="304"/>
      <c r="I120" s="174" t="s">
        <v>36</v>
      </c>
      <c r="J120" s="174" t="s">
        <v>13</v>
      </c>
      <c r="K120" s="174" t="s">
        <v>14</v>
      </c>
      <c r="L120" s="174" t="s">
        <v>16</v>
      </c>
      <c r="M120" s="174" t="s">
        <v>17</v>
      </c>
      <c r="N120" s="174" t="s">
        <v>18</v>
      </c>
      <c r="O120" s="174" t="s">
        <v>19</v>
      </c>
      <c r="P120" s="269"/>
      <c r="Q120" s="269"/>
      <c r="R120" s="269"/>
    </row>
    <row r="121" spans="1:23" ht="23.1" customHeight="1" x14ac:dyDescent="0.25">
      <c r="A121" s="290" t="s">
        <v>20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2"/>
      <c r="P121" s="270"/>
      <c r="Q121" s="270"/>
      <c r="R121" s="270"/>
      <c r="S121" s="30"/>
      <c r="T121" s="30"/>
      <c r="U121" s="30"/>
      <c r="V121" s="30"/>
      <c r="W121" s="30"/>
    </row>
    <row r="122" spans="1:23" ht="33" customHeight="1" x14ac:dyDescent="0.3">
      <c r="A122" s="252" t="s">
        <v>255</v>
      </c>
      <c r="B122" s="180">
        <v>2011</v>
      </c>
      <c r="C122" s="180">
        <v>173</v>
      </c>
      <c r="D122" s="180" t="s">
        <v>300</v>
      </c>
      <c r="E122" s="180">
        <v>8.64</v>
      </c>
      <c r="F122" s="180">
        <v>11.05</v>
      </c>
      <c r="G122" s="180">
        <v>44.32</v>
      </c>
      <c r="H122" s="180">
        <v>312</v>
      </c>
      <c r="I122" s="180">
        <v>0.3</v>
      </c>
      <c r="J122" s="180">
        <v>0.96</v>
      </c>
      <c r="K122" s="180">
        <v>54.8</v>
      </c>
      <c r="L122" s="180">
        <v>146.66</v>
      </c>
      <c r="M122" s="180">
        <v>221.33</v>
      </c>
      <c r="N122" s="180">
        <v>44.26</v>
      </c>
      <c r="O122" s="253">
        <v>2.33</v>
      </c>
      <c r="P122" s="271"/>
      <c r="Q122" s="271"/>
      <c r="R122" s="271"/>
      <c r="T122" s="3">
        <f t="shared" ref="T122:T136" si="62">PRODUCT(E122,4)</f>
        <v>34.56</v>
      </c>
      <c r="U122" s="3">
        <f t="shared" ref="U122:U136" si="63">PRODUCT(F122,9)</f>
        <v>99.45</v>
      </c>
      <c r="V122" s="3">
        <f t="shared" ref="V122:V136" si="64">PRODUCT(G122,4)</f>
        <v>177.28</v>
      </c>
      <c r="W122" s="3">
        <f>SUM(T122,U122,V122)</f>
        <v>311.28999999999996</v>
      </c>
    </row>
    <row r="123" spans="1:23" ht="23.1" customHeight="1" x14ac:dyDescent="0.3">
      <c r="A123" s="252" t="s">
        <v>277</v>
      </c>
      <c r="B123" s="180">
        <v>2011</v>
      </c>
      <c r="C123" s="180">
        <v>3</v>
      </c>
      <c r="D123" s="181" t="s">
        <v>194</v>
      </c>
      <c r="E123" s="180">
        <v>6.96</v>
      </c>
      <c r="F123" s="180">
        <v>9.9600000000000009</v>
      </c>
      <c r="G123" s="180">
        <v>17.79</v>
      </c>
      <c r="H123" s="180">
        <v>188.4</v>
      </c>
      <c r="I123" s="180">
        <v>0.13</v>
      </c>
      <c r="J123" s="180">
        <v>0.13</v>
      </c>
      <c r="K123" s="180">
        <v>70.8</v>
      </c>
      <c r="L123" s="180">
        <v>167.04</v>
      </c>
      <c r="M123" s="180">
        <v>115.2</v>
      </c>
      <c r="N123" s="180">
        <v>11.34</v>
      </c>
      <c r="O123" s="253">
        <v>0.57999999999999996</v>
      </c>
      <c r="P123" s="271"/>
      <c r="Q123" s="271"/>
      <c r="R123" s="271"/>
      <c r="T123" s="3">
        <f t="shared" si="62"/>
        <v>27.84</v>
      </c>
      <c r="U123" s="3">
        <f t="shared" si="63"/>
        <v>89.640000000000015</v>
      </c>
      <c r="V123" s="3">
        <f t="shared" si="64"/>
        <v>71.16</v>
      </c>
      <c r="W123" s="3">
        <f t="shared" ref="W123:W136" si="65">SUM(T123,U123,V123)</f>
        <v>188.64000000000001</v>
      </c>
    </row>
    <row r="124" spans="1:23" ht="23.1" customHeight="1" x14ac:dyDescent="0.3">
      <c r="A124" s="252" t="s">
        <v>24</v>
      </c>
      <c r="B124" s="180">
        <v>2011</v>
      </c>
      <c r="C124" s="180">
        <v>379</v>
      </c>
      <c r="D124" s="181" t="s">
        <v>25</v>
      </c>
      <c r="E124" s="180">
        <v>3.16</v>
      </c>
      <c r="F124" s="180">
        <v>2.67</v>
      </c>
      <c r="G124" s="180">
        <v>15.94</v>
      </c>
      <c r="H124" s="180">
        <v>100.6</v>
      </c>
      <c r="I124" s="180">
        <v>0.2</v>
      </c>
      <c r="J124" s="180">
        <v>1.3</v>
      </c>
      <c r="K124" s="180">
        <v>20</v>
      </c>
      <c r="L124" s="180">
        <v>125.78</v>
      </c>
      <c r="M124" s="180">
        <v>90</v>
      </c>
      <c r="N124" s="180">
        <v>14</v>
      </c>
      <c r="O124" s="253">
        <v>0.13</v>
      </c>
      <c r="P124" s="271"/>
      <c r="Q124" s="271"/>
      <c r="R124" s="271"/>
      <c r="T124" s="3">
        <f t="shared" si="62"/>
        <v>12.64</v>
      </c>
      <c r="U124" s="3">
        <f t="shared" si="63"/>
        <v>24.03</v>
      </c>
      <c r="V124" s="3">
        <f t="shared" si="64"/>
        <v>63.76</v>
      </c>
      <c r="W124" s="3">
        <f t="shared" si="65"/>
        <v>100.43</v>
      </c>
    </row>
    <row r="125" spans="1:23" ht="23.1" customHeight="1" thickBot="1" x14ac:dyDescent="0.35">
      <c r="A125" s="252" t="s">
        <v>234</v>
      </c>
      <c r="B125" s="180"/>
      <c r="C125" s="180"/>
      <c r="D125" s="180" t="s">
        <v>161</v>
      </c>
      <c r="E125" s="180">
        <v>2.37</v>
      </c>
      <c r="F125" s="180">
        <v>0.3</v>
      </c>
      <c r="G125" s="180">
        <v>14.4</v>
      </c>
      <c r="H125" s="180">
        <v>70.8</v>
      </c>
      <c r="I125" s="180">
        <v>0</v>
      </c>
      <c r="J125" s="180">
        <v>0</v>
      </c>
      <c r="K125" s="180">
        <v>0</v>
      </c>
      <c r="L125" s="180">
        <v>6.9</v>
      </c>
      <c r="M125" s="180">
        <v>16.100000000000001</v>
      </c>
      <c r="N125" s="180">
        <v>9.9</v>
      </c>
      <c r="O125" s="253">
        <v>1</v>
      </c>
      <c r="P125" s="271"/>
      <c r="Q125" s="271"/>
      <c r="R125" s="271"/>
      <c r="T125" s="3">
        <f t="shared" si="62"/>
        <v>9.48</v>
      </c>
      <c r="U125" s="3">
        <f t="shared" si="63"/>
        <v>2.6999999999999997</v>
      </c>
      <c r="V125" s="3">
        <f t="shared" si="64"/>
        <v>57.6</v>
      </c>
      <c r="W125" s="3">
        <f t="shared" si="65"/>
        <v>69.78</v>
      </c>
    </row>
    <row r="126" spans="1:23" ht="23.1" customHeight="1" thickBot="1" x14ac:dyDescent="0.35">
      <c r="A126" s="243" t="s">
        <v>27</v>
      </c>
      <c r="B126" s="176" t="s">
        <v>123</v>
      </c>
      <c r="C126" s="176"/>
      <c r="D126" s="176"/>
      <c r="E126" s="177">
        <f t="shared" ref="E126:O126" si="66">SUM(E122:E125)</f>
        <v>21.130000000000003</v>
      </c>
      <c r="F126" s="177">
        <f t="shared" si="66"/>
        <v>23.98</v>
      </c>
      <c r="G126" s="177">
        <f t="shared" si="66"/>
        <v>92.45</v>
      </c>
      <c r="H126" s="177">
        <f t="shared" si="66"/>
        <v>671.8</v>
      </c>
      <c r="I126" s="177">
        <f t="shared" si="66"/>
        <v>0.63</v>
      </c>
      <c r="J126" s="177">
        <f t="shared" si="66"/>
        <v>2.3899999999999997</v>
      </c>
      <c r="K126" s="177">
        <f t="shared" si="66"/>
        <v>145.6</v>
      </c>
      <c r="L126" s="177">
        <f t="shared" si="66"/>
        <v>446.38</v>
      </c>
      <c r="M126" s="177">
        <f t="shared" si="66"/>
        <v>442.63000000000005</v>
      </c>
      <c r="N126" s="177">
        <f t="shared" si="66"/>
        <v>79.5</v>
      </c>
      <c r="O126" s="177">
        <f t="shared" si="66"/>
        <v>4.04</v>
      </c>
      <c r="P126" s="272"/>
      <c r="Q126" s="272"/>
      <c r="R126" s="272"/>
      <c r="S126" s="72"/>
      <c r="T126" s="3">
        <f t="shared" si="62"/>
        <v>84.52000000000001</v>
      </c>
      <c r="U126" s="3">
        <f t="shared" si="63"/>
        <v>215.82</v>
      </c>
      <c r="V126" s="3">
        <f t="shared" si="64"/>
        <v>369.8</v>
      </c>
      <c r="W126" s="3">
        <f t="shared" si="65"/>
        <v>670.1400000000001</v>
      </c>
    </row>
    <row r="127" spans="1:23" ht="23.1" customHeight="1" x14ac:dyDescent="0.25">
      <c r="A127" s="290" t="s">
        <v>28</v>
      </c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2"/>
      <c r="P127" s="270"/>
      <c r="Q127" s="270"/>
      <c r="R127" s="270"/>
      <c r="S127" s="30"/>
      <c r="T127" s="3">
        <f t="shared" si="62"/>
        <v>4</v>
      </c>
      <c r="U127" s="3">
        <f t="shared" si="63"/>
        <v>9</v>
      </c>
      <c r="V127" s="3">
        <f t="shared" si="64"/>
        <v>4</v>
      </c>
      <c r="W127" s="3">
        <f t="shared" si="65"/>
        <v>17</v>
      </c>
    </row>
    <row r="128" spans="1:23" ht="23.1" customHeight="1" x14ac:dyDescent="0.25">
      <c r="A128" s="252" t="s">
        <v>256</v>
      </c>
      <c r="B128" s="179">
        <v>2011</v>
      </c>
      <c r="C128" s="179">
        <v>71</v>
      </c>
      <c r="D128" s="179" t="s">
        <v>29</v>
      </c>
      <c r="E128" s="179">
        <v>1.1000000000000001</v>
      </c>
      <c r="F128" s="179">
        <v>0.2</v>
      </c>
      <c r="G128" s="179">
        <v>3.8</v>
      </c>
      <c r="H128" s="179">
        <v>22</v>
      </c>
      <c r="I128" s="179">
        <v>0.1</v>
      </c>
      <c r="J128" s="179">
        <v>18.16</v>
      </c>
      <c r="K128" s="179">
        <v>0</v>
      </c>
      <c r="L128" s="179">
        <v>14</v>
      </c>
      <c r="M128" s="179">
        <v>26</v>
      </c>
      <c r="N128" s="179">
        <v>20</v>
      </c>
      <c r="O128" s="257">
        <v>0.9</v>
      </c>
      <c r="P128" s="273"/>
      <c r="Q128" s="273"/>
      <c r="R128" s="273"/>
      <c r="S128" s="30"/>
      <c r="T128" s="3">
        <f t="shared" si="62"/>
        <v>4.4000000000000004</v>
      </c>
      <c r="U128" s="3">
        <f t="shared" si="63"/>
        <v>1.8</v>
      </c>
      <c r="V128" s="3">
        <f t="shared" si="64"/>
        <v>15.2</v>
      </c>
      <c r="W128" s="3">
        <f t="shared" si="65"/>
        <v>21.4</v>
      </c>
    </row>
    <row r="129" spans="1:23" ht="23.1" customHeight="1" x14ac:dyDescent="0.3">
      <c r="A129" s="252" t="s">
        <v>304</v>
      </c>
      <c r="B129" s="180">
        <v>2011</v>
      </c>
      <c r="C129" s="180">
        <v>99</v>
      </c>
      <c r="D129" s="180" t="s">
        <v>195</v>
      </c>
      <c r="E129" s="180">
        <v>1.58</v>
      </c>
      <c r="F129" s="180">
        <v>4.9800000000000004</v>
      </c>
      <c r="G129" s="180">
        <v>9.1300000000000008</v>
      </c>
      <c r="H129" s="180">
        <v>95.25</v>
      </c>
      <c r="I129" s="180">
        <v>0.11</v>
      </c>
      <c r="J129" s="180">
        <v>10.37</v>
      </c>
      <c r="K129" s="180">
        <v>0</v>
      </c>
      <c r="L129" s="180">
        <v>34.869999999999997</v>
      </c>
      <c r="M129" s="180">
        <v>49.25</v>
      </c>
      <c r="N129" s="180">
        <v>20.75</v>
      </c>
      <c r="O129" s="253">
        <v>0.77</v>
      </c>
      <c r="P129" s="271"/>
      <c r="Q129" s="271"/>
      <c r="R129" s="271"/>
      <c r="S129" s="72"/>
      <c r="T129" s="3">
        <f t="shared" si="62"/>
        <v>6.32</v>
      </c>
      <c r="U129" s="3">
        <f t="shared" si="63"/>
        <v>44.820000000000007</v>
      </c>
      <c r="V129" s="3">
        <f t="shared" si="64"/>
        <v>36.520000000000003</v>
      </c>
      <c r="W129" s="3">
        <f t="shared" si="65"/>
        <v>87.660000000000011</v>
      </c>
    </row>
    <row r="130" spans="1:23" ht="23.1" customHeight="1" x14ac:dyDescent="0.3">
      <c r="A130" s="252" t="s">
        <v>236</v>
      </c>
      <c r="B130" s="180">
        <v>2011</v>
      </c>
      <c r="C130" s="180">
        <v>243</v>
      </c>
      <c r="D130" s="248" t="s">
        <v>237</v>
      </c>
      <c r="E130" s="180">
        <v>10.09</v>
      </c>
      <c r="F130" s="180">
        <v>28.27</v>
      </c>
      <c r="G130" s="180">
        <v>0.45</v>
      </c>
      <c r="H130" s="180">
        <v>298.18</v>
      </c>
      <c r="I130" s="180">
        <v>0.3</v>
      </c>
      <c r="J130" s="180">
        <v>0</v>
      </c>
      <c r="K130" s="180">
        <v>36.36</v>
      </c>
      <c r="L130" s="180">
        <v>33.630000000000003</v>
      </c>
      <c r="M130" s="180">
        <v>147.27000000000001</v>
      </c>
      <c r="N130" s="180">
        <v>18.18</v>
      </c>
      <c r="O130" s="253">
        <v>1.63</v>
      </c>
      <c r="P130" s="271"/>
      <c r="Q130" s="271"/>
      <c r="R130" s="271"/>
      <c r="S130" s="72"/>
      <c r="T130" s="3">
        <f t="shared" si="62"/>
        <v>40.36</v>
      </c>
      <c r="U130" s="3">
        <f t="shared" si="63"/>
        <v>254.43</v>
      </c>
      <c r="V130" s="3">
        <f t="shared" si="64"/>
        <v>1.8</v>
      </c>
      <c r="W130" s="3">
        <f t="shared" si="65"/>
        <v>296.59000000000003</v>
      </c>
    </row>
    <row r="131" spans="1:23" ht="23.1" customHeight="1" x14ac:dyDescent="0.3">
      <c r="A131" s="252" t="s">
        <v>131</v>
      </c>
      <c r="B131" s="180">
        <v>2011</v>
      </c>
      <c r="C131" s="180">
        <v>309</v>
      </c>
      <c r="D131" s="248" t="s">
        <v>271</v>
      </c>
      <c r="E131" s="180">
        <v>6.73</v>
      </c>
      <c r="F131" s="180">
        <v>5.41</v>
      </c>
      <c r="G131" s="180">
        <v>38.22</v>
      </c>
      <c r="H131" s="180">
        <v>202.14</v>
      </c>
      <c r="I131" s="180">
        <v>0.09</v>
      </c>
      <c r="J131" s="180">
        <v>0</v>
      </c>
      <c r="K131" s="180">
        <v>0</v>
      </c>
      <c r="L131" s="180">
        <v>5.83</v>
      </c>
      <c r="M131" s="180">
        <v>44.64</v>
      </c>
      <c r="N131" s="180">
        <v>25.31</v>
      </c>
      <c r="O131" s="253">
        <v>1.31</v>
      </c>
      <c r="P131" s="271"/>
      <c r="Q131" s="271"/>
      <c r="R131" s="271"/>
      <c r="S131" s="72"/>
      <c r="T131" s="3">
        <f t="shared" si="62"/>
        <v>26.92</v>
      </c>
      <c r="U131" s="3">
        <f t="shared" si="63"/>
        <v>48.69</v>
      </c>
      <c r="V131" s="3">
        <f t="shared" si="64"/>
        <v>152.88</v>
      </c>
      <c r="W131" s="3">
        <f t="shared" si="65"/>
        <v>228.49</v>
      </c>
    </row>
    <row r="132" spans="1:23" ht="23.1" customHeight="1" x14ac:dyDescent="0.3">
      <c r="A132" s="252" t="s">
        <v>287</v>
      </c>
      <c r="B132" s="180">
        <v>2011</v>
      </c>
      <c r="C132" s="180">
        <v>388</v>
      </c>
      <c r="D132" s="180" t="s">
        <v>25</v>
      </c>
      <c r="E132" s="180">
        <v>0.67</v>
      </c>
      <c r="F132" s="180">
        <v>0.27</v>
      </c>
      <c r="G132" s="180">
        <v>20.76</v>
      </c>
      <c r="H132" s="180">
        <v>88.2</v>
      </c>
      <c r="I132" s="180">
        <v>0.04</v>
      </c>
      <c r="J132" s="180">
        <v>100</v>
      </c>
      <c r="K132" s="180">
        <v>0</v>
      </c>
      <c r="L132" s="180">
        <v>21.34</v>
      </c>
      <c r="M132" s="180">
        <v>3.44</v>
      </c>
      <c r="N132" s="180">
        <v>3.44</v>
      </c>
      <c r="O132" s="253">
        <v>0.63</v>
      </c>
      <c r="P132" s="271"/>
      <c r="Q132" s="271"/>
      <c r="R132" s="271"/>
      <c r="T132" s="3">
        <f t="shared" si="62"/>
        <v>2.68</v>
      </c>
      <c r="U132" s="3">
        <f t="shared" si="63"/>
        <v>2.4300000000000002</v>
      </c>
      <c r="V132" s="3">
        <f t="shared" si="64"/>
        <v>83.04</v>
      </c>
      <c r="W132" s="3">
        <f t="shared" si="65"/>
        <v>88.15</v>
      </c>
    </row>
    <row r="133" spans="1:23" ht="23.1" customHeight="1" x14ac:dyDescent="0.3">
      <c r="A133" s="252" t="s">
        <v>263</v>
      </c>
      <c r="B133" s="180"/>
      <c r="C133" s="180"/>
      <c r="D133" s="248" t="s">
        <v>239</v>
      </c>
      <c r="E133" s="180">
        <v>2.69</v>
      </c>
      <c r="F133" s="180">
        <v>0.53</v>
      </c>
      <c r="G133" s="180">
        <v>23.71</v>
      </c>
      <c r="H133" s="180">
        <v>110.35</v>
      </c>
      <c r="I133" s="180">
        <v>0</v>
      </c>
      <c r="J133" s="180">
        <v>0</v>
      </c>
      <c r="K133" s="180">
        <v>0</v>
      </c>
      <c r="L133" s="180">
        <v>6.9</v>
      </c>
      <c r="M133" s="180">
        <v>26.1</v>
      </c>
      <c r="N133" s="180">
        <v>9.9</v>
      </c>
      <c r="O133" s="253">
        <v>1</v>
      </c>
      <c r="P133" s="271"/>
      <c r="Q133" s="271"/>
      <c r="R133" s="271"/>
      <c r="T133" s="3">
        <f t="shared" si="62"/>
        <v>10.76</v>
      </c>
      <c r="U133" s="3">
        <f t="shared" si="63"/>
        <v>4.7700000000000005</v>
      </c>
      <c r="V133" s="3">
        <f t="shared" si="64"/>
        <v>94.84</v>
      </c>
      <c r="W133" s="3">
        <f t="shared" si="65"/>
        <v>110.37</v>
      </c>
    </row>
    <row r="134" spans="1:23" ht="23.1" customHeight="1" thickBot="1" x14ac:dyDescent="0.35">
      <c r="A134" s="254" t="s">
        <v>234</v>
      </c>
      <c r="B134" s="249"/>
      <c r="C134" s="249"/>
      <c r="D134" s="250" t="s">
        <v>184</v>
      </c>
      <c r="E134" s="249">
        <v>4.74</v>
      </c>
      <c r="F134" s="249">
        <v>0.6</v>
      </c>
      <c r="G134" s="249">
        <v>28.8</v>
      </c>
      <c r="H134" s="249">
        <v>140</v>
      </c>
      <c r="I134" s="249">
        <v>0</v>
      </c>
      <c r="J134" s="249">
        <v>0</v>
      </c>
      <c r="K134" s="249">
        <v>0</v>
      </c>
      <c r="L134" s="249">
        <v>16</v>
      </c>
      <c r="M134" s="249">
        <v>32.200000000000003</v>
      </c>
      <c r="N134" s="249">
        <v>21</v>
      </c>
      <c r="O134" s="255">
        <v>2</v>
      </c>
      <c r="P134" s="271"/>
      <c r="Q134" s="271"/>
      <c r="R134" s="271"/>
      <c r="T134" s="3">
        <f t="shared" si="62"/>
        <v>18.96</v>
      </c>
      <c r="U134" s="3">
        <f t="shared" si="63"/>
        <v>5.3999999999999995</v>
      </c>
      <c r="V134" s="3">
        <f t="shared" si="64"/>
        <v>115.2</v>
      </c>
      <c r="W134" s="3">
        <f t="shared" si="65"/>
        <v>139.56</v>
      </c>
    </row>
    <row r="135" spans="1:23" ht="23.1" customHeight="1" thickBot="1" x14ac:dyDescent="0.35">
      <c r="A135" s="243" t="s">
        <v>27</v>
      </c>
      <c r="B135" s="176"/>
      <c r="C135" s="176"/>
      <c r="D135" s="176"/>
      <c r="E135" s="177">
        <f>SUM(E128:E134)</f>
        <v>27.6</v>
      </c>
      <c r="F135" s="177">
        <f t="shared" ref="F135:O135" si="67">SUM(F128:F134)</f>
        <v>40.260000000000005</v>
      </c>
      <c r="G135" s="177">
        <f t="shared" si="67"/>
        <v>124.86999999999999</v>
      </c>
      <c r="H135" s="177">
        <f t="shared" si="67"/>
        <v>956.12</v>
      </c>
      <c r="I135" s="177">
        <f t="shared" si="67"/>
        <v>0.64</v>
      </c>
      <c r="J135" s="177">
        <f t="shared" si="67"/>
        <v>128.53</v>
      </c>
      <c r="K135" s="177">
        <f t="shared" si="67"/>
        <v>36.36</v>
      </c>
      <c r="L135" s="177">
        <f t="shared" si="67"/>
        <v>132.57</v>
      </c>
      <c r="M135" s="177">
        <f t="shared" si="67"/>
        <v>328.90000000000003</v>
      </c>
      <c r="N135" s="177">
        <f t="shared" si="67"/>
        <v>118.58</v>
      </c>
      <c r="O135" s="177">
        <f t="shared" si="67"/>
        <v>8.2399999999999984</v>
      </c>
      <c r="P135" s="272"/>
      <c r="Q135" s="272"/>
      <c r="R135" s="272"/>
      <c r="T135" s="3">
        <f t="shared" si="62"/>
        <v>110.4</v>
      </c>
      <c r="U135" s="3">
        <f t="shared" si="63"/>
        <v>362.34000000000003</v>
      </c>
      <c r="V135" s="3">
        <f t="shared" si="64"/>
        <v>499.47999999999996</v>
      </c>
      <c r="W135" s="3">
        <f t="shared" si="65"/>
        <v>972.22</v>
      </c>
    </row>
    <row r="136" spans="1:23" ht="23.1" customHeight="1" thickBot="1" x14ac:dyDescent="0.35">
      <c r="A136" s="245" t="s">
        <v>276</v>
      </c>
      <c r="B136" s="176"/>
      <c r="C136" s="247"/>
      <c r="D136" s="176"/>
      <c r="E136" s="246">
        <f>SUM(E126,E135)</f>
        <v>48.730000000000004</v>
      </c>
      <c r="F136" s="246">
        <f t="shared" ref="F136:O136" si="68">SUM(F126,F135)</f>
        <v>64.240000000000009</v>
      </c>
      <c r="G136" s="246">
        <f t="shared" si="68"/>
        <v>217.32</v>
      </c>
      <c r="H136" s="246">
        <f t="shared" si="68"/>
        <v>1627.92</v>
      </c>
      <c r="I136" s="246">
        <f t="shared" si="68"/>
        <v>1.27</v>
      </c>
      <c r="J136" s="246">
        <f t="shared" si="68"/>
        <v>130.91999999999999</v>
      </c>
      <c r="K136" s="246">
        <f t="shared" si="68"/>
        <v>181.95999999999998</v>
      </c>
      <c r="L136" s="246">
        <f t="shared" si="68"/>
        <v>578.95000000000005</v>
      </c>
      <c r="M136" s="246">
        <f t="shared" si="68"/>
        <v>771.53000000000009</v>
      </c>
      <c r="N136" s="246">
        <f t="shared" si="68"/>
        <v>198.07999999999998</v>
      </c>
      <c r="O136" s="256">
        <f t="shared" si="68"/>
        <v>12.279999999999998</v>
      </c>
      <c r="P136" s="272"/>
      <c r="Q136" s="272"/>
      <c r="R136" s="272"/>
      <c r="T136" s="3">
        <f t="shared" si="62"/>
        <v>194.92000000000002</v>
      </c>
      <c r="U136" s="3">
        <f t="shared" si="63"/>
        <v>578.16000000000008</v>
      </c>
      <c r="V136" s="3">
        <f t="shared" si="64"/>
        <v>869.28</v>
      </c>
      <c r="W136" s="3">
        <f t="shared" si="65"/>
        <v>1642.3600000000001</v>
      </c>
    </row>
    <row r="143" spans="1:23" ht="19.5" thickBot="1" x14ac:dyDescent="0.35">
      <c r="E143" s="274" t="s">
        <v>267</v>
      </c>
      <c r="G143" s="32"/>
    </row>
    <row r="144" spans="1:23" ht="37.5" customHeight="1" thickBot="1" x14ac:dyDescent="0.3">
      <c r="A144" s="303" t="s">
        <v>0</v>
      </c>
      <c r="B144" s="303" t="s">
        <v>1</v>
      </c>
      <c r="C144" s="244" t="s">
        <v>2</v>
      </c>
      <c r="D144" s="174" t="s">
        <v>4</v>
      </c>
      <c r="E144" s="300" t="s">
        <v>6</v>
      </c>
      <c r="F144" s="301"/>
      <c r="G144" s="302"/>
      <c r="H144" s="303" t="s">
        <v>35</v>
      </c>
      <c r="I144" s="294" t="s">
        <v>7</v>
      </c>
      <c r="J144" s="295"/>
      <c r="K144" s="295"/>
      <c r="L144" s="294" t="s">
        <v>8</v>
      </c>
      <c r="M144" s="295"/>
      <c r="N144" s="295"/>
      <c r="O144" s="296"/>
      <c r="P144" s="269"/>
      <c r="Q144" s="269"/>
      <c r="R144" s="269"/>
      <c r="S144" s="2"/>
      <c r="T144" s="2"/>
      <c r="U144" s="2"/>
      <c r="V144" s="2"/>
      <c r="W144" s="2"/>
    </row>
    <row r="145" spans="1:23" ht="55.5" customHeight="1" thickBot="1" x14ac:dyDescent="0.3">
      <c r="A145" s="304"/>
      <c r="B145" s="304"/>
      <c r="C145" s="244" t="s">
        <v>3</v>
      </c>
      <c r="D145" s="174" t="s">
        <v>5</v>
      </c>
      <c r="E145" s="174" t="s">
        <v>10</v>
      </c>
      <c r="F145" s="174" t="s">
        <v>11</v>
      </c>
      <c r="G145" s="174" t="s">
        <v>12</v>
      </c>
      <c r="H145" s="304"/>
      <c r="I145" s="174" t="s">
        <v>36</v>
      </c>
      <c r="J145" s="174" t="s">
        <v>13</v>
      </c>
      <c r="K145" s="174" t="s">
        <v>14</v>
      </c>
      <c r="L145" s="174" t="s">
        <v>16</v>
      </c>
      <c r="M145" s="174" t="s">
        <v>17</v>
      </c>
      <c r="N145" s="174" t="s">
        <v>18</v>
      </c>
      <c r="O145" s="174" t="s">
        <v>19</v>
      </c>
      <c r="P145" s="269"/>
      <c r="Q145" s="269"/>
      <c r="R145" s="269"/>
    </row>
    <row r="146" spans="1:23" ht="23.1" customHeight="1" x14ac:dyDescent="0.25">
      <c r="A146" s="290" t="s">
        <v>20</v>
      </c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2"/>
      <c r="P146" s="270"/>
      <c r="Q146" s="270"/>
      <c r="R146" s="270"/>
      <c r="S146" s="30"/>
      <c r="T146" s="30"/>
      <c r="U146" s="30"/>
      <c r="V146" s="30"/>
      <c r="W146" s="30"/>
    </row>
    <row r="147" spans="1:23" ht="37.5" x14ac:dyDescent="0.3">
      <c r="A147" s="252" t="s">
        <v>290</v>
      </c>
      <c r="B147" s="180">
        <v>2011</v>
      </c>
      <c r="C147" s="180">
        <v>223</v>
      </c>
      <c r="D147" s="180" t="s">
        <v>305</v>
      </c>
      <c r="E147" s="180">
        <v>29.21</v>
      </c>
      <c r="F147" s="180">
        <v>22.1</v>
      </c>
      <c r="G147" s="180">
        <v>56</v>
      </c>
      <c r="H147" s="180">
        <v>540</v>
      </c>
      <c r="I147" s="180">
        <v>0.72</v>
      </c>
      <c r="J147" s="180">
        <v>0.93</v>
      </c>
      <c r="K147" s="180">
        <v>130</v>
      </c>
      <c r="L147" s="180">
        <v>390.66</v>
      </c>
      <c r="M147" s="180">
        <v>430.66</v>
      </c>
      <c r="N147" s="180">
        <v>53.06</v>
      </c>
      <c r="O147" s="253">
        <v>1.28</v>
      </c>
      <c r="P147" s="271"/>
      <c r="Q147" s="271"/>
      <c r="R147" s="271"/>
      <c r="T147" s="3">
        <f t="shared" ref="T147:T160" si="69">PRODUCT(E147,4)</f>
        <v>116.84</v>
      </c>
      <c r="U147" s="3">
        <f t="shared" ref="U147:U160" si="70">PRODUCT(F147,9)</f>
        <v>198.9</v>
      </c>
      <c r="V147" s="3">
        <f t="shared" ref="V147:V160" si="71">PRODUCT(G147,4)</f>
        <v>224</v>
      </c>
      <c r="W147" s="3">
        <f>SUM(T147,U147,V147)</f>
        <v>539.74</v>
      </c>
    </row>
    <row r="148" spans="1:23" ht="23.1" customHeight="1" x14ac:dyDescent="0.3">
      <c r="A148" s="252" t="s">
        <v>32</v>
      </c>
      <c r="B148" s="180">
        <v>2011</v>
      </c>
      <c r="C148" s="180">
        <v>377</v>
      </c>
      <c r="D148" s="181" t="s">
        <v>196</v>
      </c>
      <c r="E148" s="180">
        <v>0.13</v>
      </c>
      <c r="F148" s="180">
        <v>0.02</v>
      </c>
      <c r="G148" s="180">
        <v>15.2</v>
      </c>
      <c r="H148" s="180">
        <v>62</v>
      </c>
      <c r="I148" s="180">
        <v>0</v>
      </c>
      <c r="J148" s="180">
        <v>2.83</v>
      </c>
      <c r="K148" s="180">
        <v>0</v>
      </c>
      <c r="L148" s="180">
        <v>14.2</v>
      </c>
      <c r="M148" s="180">
        <v>4.4000000000000004</v>
      </c>
      <c r="N148" s="180">
        <v>2.4</v>
      </c>
      <c r="O148" s="253">
        <v>0.36</v>
      </c>
      <c r="P148" s="271"/>
      <c r="Q148" s="271"/>
      <c r="R148" s="271"/>
      <c r="T148" s="3">
        <f t="shared" si="69"/>
        <v>0.52</v>
      </c>
      <c r="U148" s="3">
        <f t="shared" si="70"/>
        <v>0.18</v>
      </c>
      <c r="V148" s="3">
        <f t="shared" si="71"/>
        <v>60.8</v>
      </c>
      <c r="W148" s="3">
        <f t="shared" ref="W148:W160" si="72">SUM(T148,U148,V148)</f>
        <v>61.5</v>
      </c>
    </row>
    <row r="149" spans="1:23" ht="23.1" customHeight="1" x14ac:dyDescent="0.3">
      <c r="A149" s="252" t="s">
        <v>93</v>
      </c>
      <c r="B149" s="180"/>
      <c r="C149" s="180"/>
      <c r="D149" s="181" t="s">
        <v>29</v>
      </c>
      <c r="E149" s="180">
        <v>0.3</v>
      </c>
      <c r="F149" s="180">
        <v>0</v>
      </c>
      <c r="G149" s="180">
        <v>11.7</v>
      </c>
      <c r="H149" s="180">
        <v>48</v>
      </c>
      <c r="I149" s="180">
        <v>0.1</v>
      </c>
      <c r="J149" s="180">
        <v>14</v>
      </c>
      <c r="K149" s="180">
        <v>0.11</v>
      </c>
      <c r="L149" s="180">
        <v>40.19</v>
      </c>
      <c r="M149" s="180">
        <v>19.53</v>
      </c>
      <c r="N149" s="180">
        <v>12.6</v>
      </c>
      <c r="O149" s="253">
        <v>0.1</v>
      </c>
      <c r="P149" s="271"/>
      <c r="Q149" s="271"/>
      <c r="R149" s="271"/>
      <c r="T149" s="3">
        <f t="shared" si="69"/>
        <v>1.2</v>
      </c>
      <c r="U149" s="3">
        <f t="shared" si="70"/>
        <v>0</v>
      </c>
      <c r="V149" s="3">
        <f t="shared" si="71"/>
        <v>46.8</v>
      </c>
      <c r="W149" s="3">
        <f t="shared" si="72"/>
        <v>48</v>
      </c>
    </row>
    <row r="150" spans="1:23" ht="23.1" customHeight="1" thickBot="1" x14ac:dyDescent="0.35">
      <c r="A150" s="252" t="s">
        <v>234</v>
      </c>
      <c r="B150" s="180"/>
      <c r="C150" s="180"/>
      <c r="D150" s="180" t="s">
        <v>184</v>
      </c>
      <c r="E150" s="180">
        <v>4.74</v>
      </c>
      <c r="F150" s="180">
        <v>0.6</v>
      </c>
      <c r="G150" s="180">
        <v>28.8</v>
      </c>
      <c r="H150" s="180">
        <v>140</v>
      </c>
      <c r="I150" s="180">
        <v>0</v>
      </c>
      <c r="J150" s="180">
        <v>0</v>
      </c>
      <c r="K150" s="180">
        <v>0</v>
      </c>
      <c r="L150" s="180">
        <v>13.8</v>
      </c>
      <c r="M150" s="180">
        <v>32.200000000000003</v>
      </c>
      <c r="N150" s="180">
        <v>18</v>
      </c>
      <c r="O150" s="253">
        <v>2</v>
      </c>
      <c r="P150" s="271"/>
      <c r="Q150" s="271"/>
      <c r="R150" s="271"/>
      <c r="T150" s="3">
        <f t="shared" si="69"/>
        <v>18.96</v>
      </c>
      <c r="U150" s="3">
        <f t="shared" si="70"/>
        <v>5.3999999999999995</v>
      </c>
      <c r="V150" s="3">
        <f t="shared" si="71"/>
        <v>115.2</v>
      </c>
      <c r="W150" s="3">
        <f t="shared" si="72"/>
        <v>139.56</v>
      </c>
    </row>
    <row r="151" spans="1:23" ht="23.1" customHeight="1" thickBot="1" x14ac:dyDescent="0.35">
      <c r="A151" s="243" t="s">
        <v>27</v>
      </c>
      <c r="B151" s="176" t="s">
        <v>123</v>
      </c>
      <c r="C151" s="176"/>
      <c r="D151" s="176"/>
      <c r="E151" s="177">
        <f t="shared" ref="E151:O151" si="73">SUM(E147:E150)</f>
        <v>34.380000000000003</v>
      </c>
      <c r="F151" s="177">
        <f t="shared" si="73"/>
        <v>22.720000000000002</v>
      </c>
      <c r="G151" s="177">
        <f t="shared" si="73"/>
        <v>111.7</v>
      </c>
      <c r="H151" s="177">
        <f t="shared" si="73"/>
        <v>790</v>
      </c>
      <c r="I151" s="177">
        <f t="shared" si="73"/>
        <v>0.82</v>
      </c>
      <c r="J151" s="177">
        <f t="shared" si="73"/>
        <v>17.760000000000002</v>
      </c>
      <c r="K151" s="177">
        <f t="shared" si="73"/>
        <v>130.11000000000001</v>
      </c>
      <c r="L151" s="177">
        <f t="shared" si="73"/>
        <v>458.85</v>
      </c>
      <c r="M151" s="177">
        <f t="shared" si="73"/>
        <v>486.79</v>
      </c>
      <c r="N151" s="177">
        <f t="shared" si="73"/>
        <v>86.06</v>
      </c>
      <c r="O151" s="177">
        <f t="shared" si="73"/>
        <v>3.74</v>
      </c>
      <c r="P151" s="272"/>
      <c r="Q151" s="272"/>
      <c r="R151" s="272"/>
      <c r="S151" s="72"/>
      <c r="T151" s="3">
        <f t="shared" si="69"/>
        <v>137.52000000000001</v>
      </c>
      <c r="U151" s="3">
        <f t="shared" si="70"/>
        <v>204.48000000000002</v>
      </c>
      <c r="V151" s="3">
        <f t="shared" si="71"/>
        <v>446.8</v>
      </c>
      <c r="W151" s="3">
        <f t="shared" si="72"/>
        <v>788.8</v>
      </c>
    </row>
    <row r="152" spans="1:23" ht="23.1" customHeight="1" x14ac:dyDescent="0.25">
      <c r="A152" s="290" t="s">
        <v>28</v>
      </c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2"/>
      <c r="P152" s="270"/>
      <c r="Q152" s="270"/>
      <c r="R152" s="270"/>
      <c r="S152" s="30"/>
      <c r="T152" s="3">
        <f t="shared" si="69"/>
        <v>4</v>
      </c>
      <c r="U152" s="3">
        <f t="shared" si="70"/>
        <v>9</v>
      </c>
      <c r="V152" s="3">
        <f t="shared" si="71"/>
        <v>4</v>
      </c>
      <c r="W152" s="3">
        <f t="shared" si="72"/>
        <v>17</v>
      </c>
    </row>
    <row r="153" spans="1:23" ht="23.1" customHeight="1" x14ac:dyDescent="0.25">
      <c r="A153" s="252" t="s">
        <v>258</v>
      </c>
      <c r="B153" s="179">
        <v>2011</v>
      </c>
      <c r="C153" s="179">
        <v>75</v>
      </c>
      <c r="D153" s="179" t="s">
        <v>29</v>
      </c>
      <c r="E153" s="179">
        <v>2.36</v>
      </c>
      <c r="F153" s="179">
        <v>0.1</v>
      </c>
      <c r="G153" s="179">
        <v>22.86</v>
      </c>
      <c r="H153" s="179">
        <v>185.3</v>
      </c>
      <c r="I153" s="179">
        <v>0.06</v>
      </c>
      <c r="J153" s="179">
        <v>5.66</v>
      </c>
      <c r="K153" s="179">
        <v>0</v>
      </c>
      <c r="L153" s="179">
        <v>59.116</v>
      </c>
      <c r="M153" s="179">
        <v>61</v>
      </c>
      <c r="N153" s="179">
        <v>30.16</v>
      </c>
      <c r="O153" s="257">
        <v>1.66</v>
      </c>
      <c r="P153" s="273"/>
      <c r="Q153" s="273"/>
      <c r="R153" s="273"/>
      <c r="S153" s="30"/>
      <c r="T153" s="3">
        <f t="shared" si="69"/>
        <v>9.44</v>
      </c>
      <c r="U153" s="3">
        <f t="shared" si="70"/>
        <v>0.9</v>
      </c>
      <c r="V153" s="3">
        <f t="shared" si="71"/>
        <v>91.44</v>
      </c>
      <c r="W153" s="3">
        <f t="shared" si="72"/>
        <v>101.78</v>
      </c>
    </row>
    <row r="154" spans="1:23" ht="37.5" x14ac:dyDescent="0.3">
      <c r="A154" s="252" t="s">
        <v>247</v>
      </c>
      <c r="B154" s="180">
        <v>2011</v>
      </c>
      <c r="C154" s="180">
        <v>106.107</v>
      </c>
      <c r="D154" s="180" t="s">
        <v>272</v>
      </c>
      <c r="E154" s="180">
        <v>2.1800000000000002</v>
      </c>
      <c r="F154" s="180">
        <v>2.77</v>
      </c>
      <c r="G154" s="180">
        <v>15.38</v>
      </c>
      <c r="H154" s="180">
        <v>106</v>
      </c>
      <c r="I154" s="180">
        <v>0.18</v>
      </c>
      <c r="J154" s="180">
        <v>11.07</v>
      </c>
      <c r="K154" s="180">
        <v>0</v>
      </c>
      <c r="L154" s="180">
        <v>24.12</v>
      </c>
      <c r="M154" s="180">
        <v>71.12</v>
      </c>
      <c r="N154" s="180">
        <v>29.37</v>
      </c>
      <c r="O154" s="253">
        <v>1.1000000000000001</v>
      </c>
      <c r="P154" s="271"/>
      <c r="Q154" s="271"/>
      <c r="R154" s="271"/>
      <c r="S154" s="72"/>
      <c r="T154" s="3">
        <f t="shared" si="69"/>
        <v>8.7200000000000006</v>
      </c>
      <c r="U154" s="3">
        <f t="shared" si="70"/>
        <v>24.93</v>
      </c>
      <c r="V154" s="3">
        <f t="shared" si="71"/>
        <v>61.52</v>
      </c>
      <c r="W154" s="3">
        <f t="shared" si="72"/>
        <v>95.17</v>
      </c>
    </row>
    <row r="155" spans="1:23" ht="23.1" customHeight="1" x14ac:dyDescent="0.3">
      <c r="A155" s="252" t="s">
        <v>259</v>
      </c>
      <c r="B155" s="180">
        <v>2011</v>
      </c>
      <c r="C155" s="180">
        <v>259</v>
      </c>
      <c r="D155" s="248" t="s">
        <v>274</v>
      </c>
      <c r="E155" s="180">
        <v>19.670000000000002</v>
      </c>
      <c r="F155" s="180">
        <v>47.19</v>
      </c>
      <c r="G155" s="180">
        <v>26.52</v>
      </c>
      <c r="H155" s="180">
        <v>612.79</v>
      </c>
      <c r="I155" s="180">
        <v>0.73</v>
      </c>
      <c r="J155" s="180">
        <v>10.81</v>
      </c>
      <c r="K155" s="180">
        <v>0</v>
      </c>
      <c r="L155" s="180">
        <v>45.89</v>
      </c>
      <c r="M155" s="180">
        <v>288.52</v>
      </c>
      <c r="N155" s="180">
        <v>68.53</v>
      </c>
      <c r="O155" s="253">
        <v>4.82</v>
      </c>
      <c r="P155" s="271"/>
      <c r="Q155" s="271"/>
      <c r="R155" s="271"/>
      <c r="S155" s="72"/>
      <c r="T155" s="3">
        <f t="shared" si="69"/>
        <v>78.680000000000007</v>
      </c>
      <c r="U155" s="3">
        <f t="shared" si="70"/>
        <v>424.71</v>
      </c>
      <c r="V155" s="3">
        <f t="shared" si="71"/>
        <v>106.08</v>
      </c>
      <c r="W155" s="3">
        <f t="shared" si="72"/>
        <v>609.47</v>
      </c>
    </row>
    <row r="156" spans="1:23" ht="23.1" customHeight="1" x14ac:dyDescent="0.3">
      <c r="A156" s="252" t="s">
        <v>296</v>
      </c>
      <c r="B156" s="180">
        <v>2011</v>
      </c>
      <c r="C156" s="180">
        <v>360</v>
      </c>
      <c r="D156" s="180" t="s">
        <v>25</v>
      </c>
      <c r="E156" s="180">
        <v>0.1</v>
      </c>
      <c r="F156" s="180">
        <v>7.0000000000000007E-2</v>
      </c>
      <c r="G156" s="180">
        <v>29.83</v>
      </c>
      <c r="H156" s="180">
        <v>123.36</v>
      </c>
      <c r="I156" s="180">
        <v>0</v>
      </c>
      <c r="J156" s="180">
        <v>0.33</v>
      </c>
      <c r="K156" s="180">
        <v>0</v>
      </c>
      <c r="L156" s="180">
        <v>13.28</v>
      </c>
      <c r="M156" s="180">
        <v>7.08</v>
      </c>
      <c r="N156" s="180">
        <v>2.92</v>
      </c>
      <c r="O156" s="253">
        <v>0.31</v>
      </c>
      <c r="P156" s="271"/>
      <c r="Q156" s="271"/>
      <c r="R156" s="271"/>
      <c r="T156" s="3">
        <f t="shared" si="69"/>
        <v>0.4</v>
      </c>
      <c r="U156" s="3">
        <f t="shared" si="70"/>
        <v>0.63000000000000012</v>
      </c>
      <c r="V156" s="3">
        <f t="shared" si="71"/>
        <v>119.32</v>
      </c>
      <c r="W156" s="3">
        <f t="shared" si="72"/>
        <v>120.35</v>
      </c>
    </row>
    <row r="157" spans="1:23" ht="23.1" customHeight="1" x14ac:dyDescent="0.3">
      <c r="A157" s="252" t="s">
        <v>263</v>
      </c>
      <c r="B157" s="180"/>
      <c r="C157" s="180"/>
      <c r="D157" s="248" t="s">
        <v>239</v>
      </c>
      <c r="E157" s="180">
        <v>2.69</v>
      </c>
      <c r="F157" s="180">
        <v>0.53</v>
      </c>
      <c r="G157" s="180">
        <v>23.71</v>
      </c>
      <c r="H157" s="180">
        <v>110.35</v>
      </c>
      <c r="I157" s="180">
        <v>0</v>
      </c>
      <c r="J157" s="180">
        <v>0</v>
      </c>
      <c r="K157" s="180">
        <v>0</v>
      </c>
      <c r="L157" s="180">
        <v>6.9</v>
      </c>
      <c r="M157" s="180">
        <v>26.1</v>
      </c>
      <c r="N157" s="180">
        <v>9.9</v>
      </c>
      <c r="O157" s="253">
        <v>1</v>
      </c>
      <c r="P157" s="271"/>
      <c r="Q157" s="271"/>
      <c r="R157" s="271"/>
      <c r="T157" s="3">
        <f t="shared" si="69"/>
        <v>10.76</v>
      </c>
      <c r="U157" s="3">
        <f t="shared" si="70"/>
        <v>4.7700000000000005</v>
      </c>
      <c r="V157" s="3">
        <f t="shared" si="71"/>
        <v>94.84</v>
      </c>
      <c r="W157" s="3">
        <f t="shared" si="72"/>
        <v>110.37</v>
      </c>
    </row>
    <row r="158" spans="1:23" ht="23.1" customHeight="1" thickBot="1" x14ac:dyDescent="0.35">
      <c r="A158" s="254" t="s">
        <v>234</v>
      </c>
      <c r="B158" s="249"/>
      <c r="C158" s="249"/>
      <c r="D158" s="250" t="s">
        <v>184</v>
      </c>
      <c r="E158" s="249">
        <v>4.6399999999999997</v>
      </c>
      <c r="F158" s="249">
        <v>0.6</v>
      </c>
      <c r="G158" s="249">
        <v>28.8</v>
      </c>
      <c r="H158" s="249">
        <v>139</v>
      </c>
      <c r="I158" s="249">
        <v>0</v>
      </c>
      <c r="J158" s="249">
        <v>0</v>
      </c>
      <c r="K158" s="249">
        <v>0</v>
      </c>
      <c r="L158" s="249">
        <v>16</v>
      </c>
      <c r="M158" s="249">
        <v>32.200000000000003</v>
      </c>
      <c r="N158" s="249">
        <v>21</v>
      </c>
      <c r="O158" s="255">
        <v>2</v>
      </c>
      <c r="P158" s="271"/>
      <c r="Q158" s="271"/>
      <c r="R158" s="271"/>
      <c r="T158" s="3">
        <f t="shared" si="69"/>
        <v>18.559999999999999</v>
      </c>
      <c r="U158" s="3">
        <f t="shared" si="70"/>
        <v>5.3999999999999995</v>
      </c>
      <c r="V158" s="3">
        <f t="shared" si="71"/>
        <v>115.2</v>
      </c>
      <c r="W158" s="3">
        <f t="shared" si="72"/>
        <v>139.16</v>
      </c>
    </row>
    <row r="159" spans="1:23" ht="23.1" customHeight="1" thickBot="1" x14ac:dyDescent="0.35">
      <c r="A159" s="243" t="s">
        <v>27</v>
      </c>
      <c r="B159" s="176"/>
      <c r="C159" s="176"/>
      <c r="D159" s="176"/>
      <c r="E159" s="177">
        <f t="shared" ref="E159:O159" si="74">SUM(E153:E158)</f>
        <v>31.640000000000004</v>
      </c>
      <c r="F159" s="177">
        <f t="shared" si="74"/>
        <v>51.26</v>
      </c>
      <c r="G159" s="177">
        <f t="shared" si="74"/>
        <v>147.10000000000002</v>
      </c>
      <c r="H159" s="177">
        <f t="shared" si="74"/>
        <v>1276.7999999999997</v>
      </c>
      <c r="I159" s="177">
        <f t="shared" si="74"/>
        <v>0.97</v>
      </c>
      <c r="J159" s="177">
        <f t="shared" si="74"/>
        <v>27.869999999999997</v>
      </c>
      <c r="K159" s="177">
        <f t="shared" si="74"/>
        <v>0</v>
      </c>
      <c r="L159" s="177">
        <f t="shared" si="74"/>
        <v>165.30600000000001</v>
      </c>
      <c r="M159" s="177">
        <f t="shared" si="74"/>
        <v>486.02</v>
      </c>
      <c r="N159" s="177">
        <f t="shared" si="74"/>
        <v>161.88</v>
      </c>
      <c r="O159" s="177">
        <f t="shared" si="74"/>
        <v>10.89</v>
      </c>
      <c r="P159" s="272"/>
      <c r="Q159" s="272"/>
      <c r="R159" s="272"/>
      <c r="T159" s="3">
        <f t="shared" si="69"/>
        <v>126.56000000000002</v>
      </c>
      <c r="U159" s="3">
        <f t="shared" si="70"/>
        <v>461.34</v>
      </c>
      <c r="V159" s="3">
        <f t="shared" si="71"/>
        <v>588.40000000000009</v>
      </c>
      <c r="W159" s="3">
        <f t="shared" si="72"/>
        <v>1176.3000000000002</v>
      </c>
    </row>
    <row r="160" spans="1:23" ht="23.1" customHeight="1" thickBot="1" x14ac:dyDescent="0.35">
      <c r="A160" s="245" t="s">
        <v>276</v>
      </c>
      <c r="B160" s="176"/>
      <c r="C160" s="247"/>
      <c r="D160" s="176"/>
      <c r="E160" s="246">
        <f t="shared" ref="E160:O160" si="75">SUM(E151,E159)</f>
        <v>66.02000000000001</v>
      </c>
      <c r="F160" s="246">
        <f t="shared" si="75"/>
        <v>73.98</v>
      </c>
      <c r="G160" s="246">
        <f t="shared" si="75"/>
        <v>258.8</v>
      </c>
      <c r="H160" s="246">
        <f t="shared" si="75"/>
        <v>2066.7999999999997</v>
      </c>
      <c r="I160" s="246">
        <f t="shared" si="75"/>
        <v>1.79</v>
      </c>
      <c r="J160" s="246">
        <f t="shared" si="75"/>
        <v>45.629999999999995</v>
      </c>
      <c r="K160" s="246">
        <f t="shared" si="75"/>
        <v>130.11000000000001</v>
      </c>
      <c r="L160" s="246">
        <f t="shared" si="75"/>
        <v>624.15600000000006</v>
      </c>
      <c r="M160" s="246">
        <f t="shared" si="75"/>
        <v>972.81</v>
      </c>
      <c r="N160" s="246">
        <f t="shared" si="75"/>
        <v>247.94</v>
      </c>
      <c r="O160" s="256">
        <f t="shared" si="75"/>
        <v>14.63</v>
      </c>
      <c r="P160" s="272"/>
      <c r="Q160" s="272"/>
      <c r="R160" s="272"/>
      <c r="T160" s="3">
        <f t="shared" si="69"/>
        <v>264.08000000000004</v>
      </c>
      <c r="U160" s="3">
        <f t="shared" si="70"/>
        <v>665.82</v>
      </c>
      <c r="V160" s="3">
        <f t="shared" si="71"/>
        <v>1035.2</v>
      </c>
      <c r="W160" s="3">
        <f t="shared" si="72"/>
        <v>1965.1000000000001</v>
      </c>
    </row>
    <row r="163" spans="1:23" ht="19.5" thickBot="1" x14ac:dyDescent="0.35">
      <c r="E163" s="274" t="s">
        <v>268</v>
      </c>
      <c r="G163" s="32"/>
    </row>
    <row r="164" spans="1:23" ht="44.25" customHeight="1" thickBot="1" x14ac:dyDescent="0.3">
      <c r="A164" s="303" t="s">
        <v>0</v>
      </c>
      <c r="B164" s="303" t="s">
        <v>1</v>
      </c>
      <c r="C164" s="244" t="s">
        <v>2</v>
      </c>
      <c r="D164" s="174" t="s">
        <v>4</v>
      </c>
      <c r="E164" s="300" t="s">
        <v>6</v>
      </c>
      <c r="F164" s="301"/>
      <c r="G164" s="302"/>
      <c r="H164" s="303" t="s">
        <v>35</v>
      </c>
      <c r="I164" s="294" t="s">
        <v>7</v>
      </c>
      <c r="J164" s="295"/>
      <c r="K164" s="295"/>
      <c r="L164" s="294" t="s">
        <v>8</v>
      </c>
      <c r="M164" s="295"/>
      <c r="N164" s="295"/>
      <c r="O164" s="296"/>
      <c r="P164" s="269"/>
      <c r="Q164" s="269"/>
      <c r="R164" s="269"/>
      <c r="S164" s="2"/>
      <c r="T164" s="2"/>
      <c r="U164" s="2"/>
      <c r="V164" s="2"/>
      <c r="W164" s="2"/>
    </row>
    <row r="165" spans="1:23" ht="57" customHeight="1" thickBot="1" x14ac:dyDescent="0.3">
      <c r="A165" s="304"/>
      <c r="B165" s="304"/>
      <c r="C165" s="244" t="s">
        <v>3</v>
      </c>
      <c r="D165" s="174" t="s">
        <v>5</v>
      </c>
      <c r="E165" s="174" t="s">
        <v>10</v>
      </c>
      <c r="F165" s="174" t="s">
        <v>11</v>
      </c>
      <c r="G165" s="174" t="s">
        <v>12</v>
      </c>
      <c r="H165" s="304"/>
      <c r="I165" s="174" t="s">
        <v>36</v>
      </c>
      <c r="J165" s="174" t="s">
        <v>13</v>
      </c>
      <c r="K165" s="174" t="s">
        <v>14</v>
      </c>
      <c r="L165" s="174" t="s">
        <v>16</v>
      </c>
      <c r="M165" s="174" t="s">
        <v>17</v>
      </c>
      <c r="N165" s="174" t="s">
        <v>18</v>
      </c>
      <c r="O165" s="174" t="s">
        <v>19</v>
      </c>
      <c r="P165" s="269"/>
      <c r="Q165" s="269"/>
      <c r="R165" s="269"/>
    </row>
    <row r="166" spans="1:23" ht="23.1" customHeight="1" x14ac:dyDescent="0.25">
      <c r="A166" s="290" t="s">
        <v>20</v>
      </c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2"/>
      <c r="P166" s="270"/>
      <c r="Q166" s="270"/>
      <c r="R166" s="270"/>
      <c r="S166" s="30"/>
      <c r="T166" s="30"/>
      <c r="U166" s="30"/>
      <c r="V166" s="30"/>
      <c r="W166" s="30"/>
    </row>
    <row r="167" spans="1:23" ht="32.25" customHeight="1" x14ac:dyDescent="0.3">
      <c r="A167" s="252" t="s">
        <v>291</v>
      </c>
      <c r="B167" s="180">
        <v>2011</v>
      </c>
      <c r="C167" s="180">
        <v>182</v>
      </c>
      <c r="D167" s="180" t="s">
        <v>300</v>
      </c>
      <c r="E167" s="180">
        <v>5.09</v>
      </c>
      <c r="F167" s="180">
        <v>10.72</v>
      </c>
      <c r="G167" s="180">
        <v>33.409999999999997</v>
      </c>
      <c r="H167" s="180">
        <v>251</v>
      </c>
      <c r="I167" s="180">
        <v>0.22</v>
      </c>
      <c r="J167" s="180">
        <v>1.1599999999999999</v>
      </c>
      <c r="K167" s="180">
        <v>58</v>
      </c>
      <c r="L167" s="180">
        <v>130</v>
      </c>
      <c r="M167" s="180">
        <v>138.66</v>
      </c>
      <c r="N167" s="180">
        <v>30.13</v>
      </c>
      <c r="O167" s="253">
        <v>0.46</v>
      </c>
      <c r="P167" s="271"/>
      <c r="Q167" s="271"/>
      <c r="R167" s="271"/>
      <c r="T167" s="3">
        <f t="shared" ref="T167:T182" si="76">PRODUCT(E167,4)</f>
        <v>20.36</v>
      </c>
      <c r="U167" s="3">
        <f t="shared" ref="U167:U182" si="77">PRODUCT(F167,9)</f>
        <v>96.48</v>
      </c>
      <c r="V167" s="3">
        <f t="shared" ref="V167:V182" si="78">PRODUCT(G167,4)</f>
        <v>133.63999999999999</v>
      </c>
      <c r="W167" s="3">
        <f>SUM(T167,U167,V167)</f>
        <v>250.48</v>
      </c>
    </row>
    <row r="168" spans="1:23" ht="23.1" customHeight="1" x14ac:dyDescent="0.3">
      <c r="A168" s="252" t="s">
        <v>277</v>
      </c>
      <c r="B168" s="180">
        <v>2011</v>
      </c>
      <c r="C168" s="180">
        <v>3</v>
      </c>
      <c r="D168" s="181" t="s">
        <v>194</v>
      </c>
      <c r="E168" s="180">
        <v>6.96</v>
      </c>
      <c r="F168" s="180">
        <v>9.9600000000000009</v>
      </c>
      <c r="G168" s="180">
        <v>17.79</v>
      </c>
      <c r="H168" s="180">
        <v>188.4</v>
      </c>
      <c r="I168" s="180">
        <v>0.13</v>
      </c>
      <c r="J168" s="180">
        <v>0.13</v>
      </c>
      <c r="K168" s="180">
        <v>70.8</v>
      </c>
      <c r="L168" s="180">
        <v>167.04</v>
      </c>
      <c r="M168" s="180">
        <v>115.2</v>
      </c>
      <c r="N168" s="180">
        <v>11.34</v>
      </c>
      <c r="O168" s="253">
        <v>0.57999999999999996</v>
      </c>
      <c r="P168" s="271"/>
      <c r="Q168" s="271"/>
      <c r="R168" s="271"/>
      <c r="T168" s="3">
        <f t="shared" si="76"/>
        <v>27.84</v>
      </c>
      <c r="U168" s="3">
        <f t="shared" si="77"/>
        <v>89.640000000000015</v>
      </c>
      <c r="V168" s="3">
        <f t="shared" si="78"/>
        <v>71.16</v>
      </c>
      <c r="W168" s="3">
        <f t="shared" ref="W168:W182" si="79">SUM(T168,U168,V168)</f>
        <v>188.64000000000001</v>
      </c>
    </row>
    <row r="169" spans="1:23" ht="23.1" customHeight="1" x14ac:dyDescent="0.3">
      <c r="A169" s="252" t="s">
        <v>42</v>
      </c>
      <c r="B169" s="180">
        <v>2011</v>
      </c>
      <c r="C169" s="180">
        <v>382</v>
      </c>
      <c r="D169" s="181" t="s">
        <v>25</v>
      </c>
      <c r="E169" s="180">
        <v>4.07</v>
      </c>
      <c r="F169" s="180">
        <v>3.54</v>
      </c>
      <c r="G169" s="180">
        <v>17.57</v>
      </c>
      <c r="H169" s="180">
        <v>118.6</v>
      </c>
      <c r="I169" s="180">
        <v>0.24</v>
      </c>
      <c r="J169" s="180">
        <v>1.58</v>
      </c>
      <c r="K169" s="180">
        <v>24.4</v>
      </c>
      <c r="L169" s="180">
        <v>152.22</v>
      </c>
      <c r="M169" s="180">
        <v>124.56</v>
      </c>
      <c r="N169" s="180">
        <v>21.34</v>
      </c>
      <c r="O169" s="253">
        <v>0.47</v>
      </c>
      <c r="P169" s="271"/>
      <c r="Q169" s="271"/>
      <c r="R169" s="271"/>
      <c r="T169" s="3">
        <f t="shared" si="76"/>
        <v>16.28</v>
      </c>
      <c r="U169" s="3">
        <f t="shared" si="77"/>
        <v>31.86</v>
      </c>
      <c r="V169" s="3">
        <f t="shared" si="78"/>
        <v>70.28</v>
      </c>
      <c r="W169" s="3">
        <f t="shared" si="79"/>
        <v>118.42</v>
      </c>
    </row>
    <row r="170" spans="1:23" ht="23.1" customHeight="1" x14ac:dyDescent="0.3">
      <c r="A170" s="252" t="s">
        <v>93</v>
      </c>
      <c r="B170" s="180"/>
      <c r="C170" s="180"/>
      <c r="D170" s="181" t="s">
        <v>29</v>
      </c>
      <c r="E170" s="180">
        <v>0.7</v>
      </c>
      <c r="F170" s="180">
        <v>0</v>
      </c>
      <c r="G170" s="180">
        <v>10.3</v>
      </c>
      <c r="H170" s="180">
        <v>43</v>
      </c>
      <c r="I170" s="180">
        <v>5</v>
      </c>
      <c r="J170" s="180">
        <v>5</v>
      </c>
      <c r="K170" s="180">
        <v>1.8</v>
      </c>
      <c r="L170" s="180">
        <v>19</v>
      </c>
      <c r="M170" s="180">
        <v>16</v>
      </c>
      <c r="N170" s="180">
        <v>10.8</v>
      </c>
      <c r="O170" s="253">
        <v>2.2999999999999998</v>
      </c>
      <c r="P170" s="271"/>
      <c r="Q170" s="271"/>
      <c r="R170" s="271"/>
      <c r="T170" s="3">
        <f t="shared" si="76"/>
        <v>2.8</v>
      </c>
      <c r="U170" s="3">
        <f t="shared" si="77"/>
        <v>0</v>
      </c>
      <c r="V170" s="3">
        <f t="shared" si="78"/>
        <v>41.2</v>
      </c>
      <c r="W170" s="3">
        <f t="shared" si="79"/>
        <v>44</v>
      </c>
    </row>
    <row r="171" spans="1:23" ht="23.1" customHeight="1" thickBot="1" x14ac:dyDescent="0.35">
      <c r="A171" s="252" t="s">
        <v>234</v>
      </c>
      <c r="B171" s="180"/>
      <c r="C171" s="180"/>
      <c r="D171" s="180" t="s">
        <v>161</v>
      </c>
      <c r="E171" s="180">
        <v>2.37</v>
      </c>
      <c r="F171" s="180">
        <v>0.3</v>
      </c>
      <c r="G171" s="180">
        <v>14.4</v>
      </c>
      <c r="H171" s="180">
        <v>69</v>
      </c>
      <c r="I171" s="180">
        <v>0</v>
      </c>
      <c r="J171" s="180">
        <v>0</v>
      </c>
      <c r="K171" s="180">
        <v>0</v>
      </c>
      <c r="L171" s="180">
        <v>6.9</v>
      </c>
      <c r="M171" s="180">
        <v>16.100000000000001</v>
      </c>
      <c r="N171" s="180">
        <v>9.9</v>
      </c>
      <c r="O171" s="253">
        <v>1</v>
      </c>
      <c r="P171" s="271"/>
      <c r="Q171" s="271"/>
      <c r="R171" s="271"/>
      <c r="T171" s="3">
        <f t="shared" si="76"/>
        <v>9.48</v>
      </c>
      <c r="U171" s="3">
        <f t="shared" si="77"/>
        <v>2.6999999999999997</v>
      </c>
      <c r="V171" s="3">
        <f t="shared" si="78"/>
        <v>57.6</v>
      </c>
      <c r="W171" s="3">
        <f t="shared" si="79"/>
        <v>69.78</v>
      </c>
    </row>
    <row r="172" spans="1:23" ht="23.1" customHeight="1" thickBot="1" x14ac:dyDescent="0.35">
      <c r="A172" s="243" t="s">
        <v>27</v>
      </c>
      <c r="B172" s="176" t="s">
        <v>123</v>
      </c>
      <c r="C172" s="176"/>
      <c r="D172" s="176"/>
      <c r="E172" s="177">
        <f t="shared" ref="E172:O172" si="80">SUM(E167:E171)</f>
        <v>19.190000000000001</v>
      </c>
      <c r="F172" s="177">
        <f t="shared" si="80"/>
        <v>24.52</v>
      </c>
      <c r="G172" s="177">
        <f t="shared" si="80"/>
        <v>93.47</v>
      </c>
      <c r="H172" s="177">
        <f t="shared" si="80"/>
        <v>670</v>
      </c>
      <c r="I172" s="177">
        <f t="shared" si="80"/>
        <v>5.59</v>
      </c>
      <c r="J172" s="177">
        <f t="shared" si="80"/>
        <v>7.87</v>
      </c>
      <c r="K172" s="177">
        <f t="shared" si="80"/>
        <v>155.00000000000003</v>
      </c>
      <c r="L172" s="177">
        <f t="shared" si="80"/>
        <v>475.15999999999997</v>
      </c>
      <c r="M172" s="177">
        <f t="shared" si="80"/>
        <v>410.52000000000004</v>
      </c>
      <c r="N172" s="177">
        <f t="shared" si="80"/>
        <v>83.51</v>
      </c>
      <c r="O172" s="177">
        <f t="shared" si="80"/>
        <v>4.8099999999999996</v>
      </c>
      <c r="P172" s="272"/>
      <c r="Q172" s="272"/>
      <c r="R172" s="272"/>
      <c r="S172" s="72"/>
      <c r="T172" s="3">
        <f t="shared" si="76"/>
        <v>76.760000000000005</v>
      </c>
      <c r="U172" s="3">
        <f t="shared" si="77"/>
        <v>220.68</v>
      </c>
      <c r="V172" s="3">
        <f t="shared" si="78"/>
        <v>373.88</v>
      </c>
      <c r="W172" s="3">
        <f t="shared" si="79"/>
        <v>671.31999999999994</v>
      </c>
    </row>
    <row r="173" spans="1:23" ht="23.1" customHeight="1" x14ac:dyDescent="0.25">
      <c r="A173" s="290" t="s">
        <v>28</v>
      </c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2"/>
      <c r="P173" s="270"/>
      <c r="Q173" s="270"/>
      <c r="R173" s="270"/>
      <c r="S173" s="30"/>
      <c r="T173" s="3">
        <f t="shared" si="76"/>
        <v>4</v>
      </c>
      <c r="U173" s="3">
        <f t="shared" si="77"/>
        <v>9</v>
      </c>
      <c r="V173" s="3">
        <f t="shared" si="78"/>
        <v>4</v>
      </c>
      <c r="W173" s="3">
        <f t="shared" si="79"/>
        <v>17</v>
      </c>
    </row>
    <row r="174" spans="1:23" ht="23.1" customHeight="1" x14ac:dyDescent="0.25">
      <c r="A174" s="252" t="s">
        <v>31</v>
      </c>
      <c r="B174" s="179">
        <v>2011</v>
      </c>
      <c r="C174" s="179">
        <v>71</v>
      </c>
      <c r="D174" s="179" t="s">
        <v>29</v>
      </c>
      <c r="E174" s="179">
        <v>0.8</v>
      </c>
      <c r="F174" s="179">
        <v>0.1</v>
      </c>
      <c r="G174" s="179">
        <v>1.7</v>
      </c>
      <c r="H174" s="179">
        <v>10</v>
      </c>
      <c r="I174" s="179">
        <v>0.11</v>
      </c>
      <c r="J174" s="179">
        <v>3.5</v>
      </c>
      <c r="K174" s="179">
        <v>0</v>
      </c>
      <c r="L174" s="179">
        <v>23</v>
      </c>
      <c r="M174" s="179">
        <v>24</v>
      </c>
      <c r="N174" s="179">
        <v>14</v>
      </c>
      <c r="O174" s="257">
        <v>0.6</v>
      </c>
      <c r="P174" s="273"/>
      <c r="Q174" s="273"/>
      <c r="R174" s="273"/>
      <c r="S174" s="30"/>
      <c r="T174" s="3">
        <f t="shared" si="76"/>
        <v>3.2</v>
      </c>
      <c r="U174" s="3">
        <f t="shared" si="77"/>
        <v>0.9</v>
      </c>
      <c r="V174" s="3">
        <f t="shared" si="78"/>
        <v>6.8</v>
      </c>
      <c r="W174" s="3">
        <f t="shared" si="79"/>
        <v>10.9</v>
      </c>
    </row>
    <row r="175" spans="1:23" ht="23.25" customHeight="1" x14ac:dyDescent="0.3">
      <c r="A175" s="252" t="s">
        <v>306</v>
      </c>
      <c r="B175" s="180">
        <v>2011</v>
      </c>
      <c r="C175" s="180">
        <v>82</v>
      </c>
      <c r="D175" s="248" t="s">
        <v>195</v>
      </c>
      <c r="E175" s="180">
        <v>2.8</v>
      </c>
      <c r="F175" s="180">
        <v>5.16</v>
      </c>
      <c r="G175" s="180">
        <v>10.92</v>
      </c>
      <c r="H175" s="180">
        <v>110</v>
      </c>
      <c r="I175" s="180">
        <v>0.08</v>
      </c>
      <c r="J175" s="180">
        <v>10.67</v>
      </c>
      <c r="K175" s="180">
        <v>0</v>
      </c>
      <c r="L175" s="180">
        <v>52.25</v>
      </c>
      <c r="M175" s="180">
        <v>54.62</v>
      </c>
      <c r="N175" s="180">
        <v>26.12</v>
      </c>
      <c r="O175" s="253">
        <v>1.22</v>
      </c>
      <c r="P175" s="271"/>
      <c r="Q175" s="271"/>
      <c r="R175" s="271"/>
      <c r="S175" s="72"/>
      <c r="T175" s="3">
        <f t="shared" si="76"/>
        <v>11.2</v>
      </c>
      <c r="U175" s="3">
        <f t="shared" si="77"/>
        <v>46.44</v>
      </c>
      <c r="V175" s="3">
        <f t="shared" si="78"/>
        <v>43.68</v>
      </c>
      <c r="W175" s="3">
        <f t="shared" si="79"/>
        <v>101.32</v>
      </c>
    </row>
    <row r="176" spans="1:23" ht="23.1" customHeight="1" x14ac:dyDescent="0.3">
      <c r="A176" s="252" t="s">
        <v>260</v>
      </c>
      <c r="B176" s="180">
        <v>2011</v>
      </c>
      <c r="C176" s="180">
        <v>255</v>
      </c>
      <c r="D176" s="248" t="s">
        <v>29</v>
      </c>
      <c r="E176" s="180">
        <v>13.25</v>
      </c>
      <c r="F176" s="180">
        <v>11.22</v>
      </c>
      <c r="G176" s="180">
        <v>3.51</v>
      </c>
      <c r="H176" s="180">
        <v>185</v>
      </c>
      <c r="I176" s="180">
        <v>0.2</v>
      </c>
      <c r="J176" s="180">
        <v>8.44</v>
      </c>
      <c r="K176" s="180">
        <v>1830</v>
      </c>
      <c r="L176" s="180">
        <v>33.22</v>
      </c>
      <c r="M176" s="180">
        <v>238.88</v>
      </c>
      <c r="N176" s="180">
        <v>17.440000000000001</v>
      </c>
      <c r="O176" s="253">
        <v>5</v>
      </c>
      <c r="P176" s="271"/>
      <c r="Q176" s="271"/>
      <c r="R176" s="271"/>
      <c r="S176" s="72"/>
      <c r="T176" s="3">
        <f t="shared" si="76"/>
        <v>53</v>
      </c>
      <c r="U176" s="3">
        <f t="shared" si="77"/>
        <v>100.98</v>
      </c>
      <c r="V176" s="3">
        <f t="shared" si="78"/>
        <v>14.04</v>
      </c>
      <c r="W176" s="3">
        <f t="shared" si="79"/>
        <v>168.02</v>
      </c>
    </row>
    <row r="177" spans="1:23" ht="23.1" customHeight="1" x14ac:dyDescent="0.3">
      <c r="A177" s="252" t="s">
        <v>38</v>
      </c>
      <c r="B177" s="180">
        <v>2011</v>
      </c>
      <c r="C177" s="180">
        <v>171</v>
      </c>
      <c r="D177" s="248" t="s">
        <v>271</v>
      </c>
      <c r="E177" s="180">
        <v>9.94</v>
      </c>
      <c r="F177" s="180">
        <v>10.73</v>
      </c>
      <c r="G177" s="180">
        <v>44.83</v>
      </c>
      <c r="H177" s="180">
        <v>315</v>
      </c>
      <c r="I177" s="180">
        <v>0.36</v>
      </c>
      <c r="J177" s="180">
        <v>0</v>
      </c>
      <c r="K177" s="180">
        <v>45</v>
      </c>
      <c r="L177" s="180">
        <v>29.63</v>
      </c>
      <c r="M177" s="180">
        <v>236.39</v>
      </c>
      <c r="N177" s="180">
        <v>158.4</v>
      </c>
      <c r="O177" s="253">
        <v>5.31</v>
      </c>
      <c r="P177" s="271"/>
      <c r="Q177" s="271"/>
      <c r="R177" s="271"/>
      <c r="S177" s="72"/>
      <c r="T177" s="3">
        <f t="shared" si="76"/>
        <v>39.76</v>
      </c>
      <c r="U177" s="3">
        <f t="shared" si="77"/>
        <v>96.570000000000007</v>
      </c>
      <c r="V177" s="3">
        <f t="shared" si="78"/>
        <v>179.32</v>
      </c>
      <c r="W177" s="3">
        <f t="shared" si="79"/>
        <v>315.64999999999998</v>
      </c>
    </row>
    <row r="178" spans="1:23" ht="23.1" customHeight="1" x14ac:dyDescent="0.3">
      <c r="A178" s="252" t="s">
        <v>252</v>
      </c>
      <c r="B178" s="180">
        <v>2011</v>
      </c>
      <c r="C178" s="180">
        <v>387</v>
      </c>
      <c r="D178" s="180" t="s">
        <v>25</v>
      </c>
      <c r="E178" s="180">
        <v>0.12</v>
      </c>
      <c r="F178" s="180">
        <v>0.02</v>
      </c>
      <c r="G178" s="180">
        <v>19.91</v>
      </c>
      <c r="H178" s="180">
        <v>106.8</v>
      </c>
      <c r="I178" s="180">
        <v>0</v>
      </c>
      <c r="J178" s="180">
        <v>8</v>
      </c>
      <c r="K178" s="180">
        <v>0</v>
      </c>
      <c r="L178" s="180">
        <v>12.96</v>
      </c>
      <c r="M178" s="180">
        <v>3.2</v>
      </c>
      <c r="N178" s="180">
        <v>4.5999999999999996</v>
      </c>
      <c r="O178" s="253">
        <v>0.13</v>
      </c>
      <c r="P178" s="271"/>
      <c r="Q178" s="271"/>
      <c r="R178" s="271"/>
      <c r="T178" s="3">
        <f t="shared" si="76"/>
        <v>0.48</v>
      </c>
      <c r="U178" s="3">
        <f t="shared" si="77"/>
        <v>0.18</v>
      </c>
      <c r="V178" s="3">
        <f t="shared" si="78"/>
        <v>79.64</v>
      </c>
      <c r="W178" s="3">
        <f t="shared" si="79"/>
        <v>80.3</v>
      </c>
    </row>
    <row r="179" spans="1:23" ht="23.1" customHeight="1" x14ac:dyDescent="0.3">
      <c r="A179" s="252" t="s">
        <v>263</v>
      </c>
      <c r="B179" s="180"/>
      <c r="C179" s="180"/>
      <c r="D179" s="248" t="s">
        <v>239</v>
      </c>
      <c r="E179" s="180">
        <v>2.69</v>
      </c>
      <c r="F179" s="180">
        <v>0.53</v>
      </c>
      <c r="G179" s="180">
        <v>23.71</v>
      </c>
      <c r="H179" s="180">
        <v>110.35</v>
      </c>
      <c r="I179" s="180">
        <v>0</v>
      </c>
      <c r="J179" s="180">
        <v>0</v>
      </c>
      <c r="K179" s="180">
        <v>0</v>
      </c>
      <c r="L179" s="180">
        <v>6.9</v>
      </c>
      <c r="M179" s="180">
        <v>26.1</v>
      </c>
      <c r="N179" s="180">
        <v>9.9</v>
      </c>
      <c r="O179" s="253">
        <v>1</v>
      </c>
      <c r="P179" s="271"/>
      <c r="Q179" s="271"/>
      <c r="R179" s="271"/>
      <c r="T179" s="3">
        <f t="shared" si="76"/>
        <v>10.76</v>
      </c>
      <c r="U179" s="3">
        <f t="shared" si="77"/>
        <v>4.7700000000000005</v>
      </c>
      <c r="V179" s="3">
        <f t="shared" si="78"/>
        <v>94.84</v>
      </c>
      <c r="W179" s="3">
        <f t="shared" si="79"/>
        <v>110.37</v>
      </c>
    </row>
    <row r="180" spans="1:23" ht="23.1" customHeight="1" thickBot="1" x14ac:dyDescent="0.35">
      <c r="A180" s="254" t="s">
        <v>234</v>
      </c>
      <c r="B180" s="249"/>
      <c r="C180" s="249"/>
      <c r="D180" s="250" t="s">
        <v>184</v>
      </c>
      <c r="E180" s="249">
        <v>4.74</v>
      </c>
      <c r="F180" s="249">
        <v>0.6</v>
      </c>
      <c r="G180" s="249">
        <v>28.8</v>
      </c>
      <c r="H180" s="249">
        <v>140</v>
      </c>
      <c r="I180" s="249">
        <v>0</v>
      </c>
      <c r="J180" s="249">
        <v>0</v>
      </c>
      <c r="K180" s="249">
        <v>0</v>
      </c>
      <c r="L180" s="249">
        <v>16</v>
      </c>
      <c r="M180" s="249">
        <v>32.200000000000003</v>
      </c>
      <c r="N180" s="249">
        <v>21</v>
      </c>
      <c r="O180" s="255">
        <v>2</v>
      </c>
      <c r="P180" s="271"/>
      <c r="Q180" s="271"/>
      <c r="R180" s="271"/>
      <c r="T180" s="3">
        <f t="shared" si="76"/>
        <v>18.96</v>
      </c>
      <c r="U180" s="3">
        <f t="shared" si="77"/>
        <v>5.3999999999999995</v>
      </c>
      <c r="V180" s="3">
        <f t="shared" si="78"/>
        <v>115.2</v>
      </c>
      <c r="W180" s="3">
        <f t="shared" si="79"/>
        <v>139.56</v>
      </c>
    </row>
    <row r="181" spans="1:23" ht="23.1" customHeight="1" thickBot="1" x14ac:dyDescent="0.35">
      <c r="A181" s="243" t="s">
        <v>27</v>
      </c>
      <c r="B181" s="176"/>
      <c r="C181" s="176"/>
      <c r="D181" s="176"/>
      <c r="E181" s="177">
        <f t="shared" ref="E181:O181" si="81">SUM(E174:E180)</f>
        <v>34.340000000000003</v>
      </c>
      <c r="F181" s="177">
        <f t="shared" si="81"/>
        <v>28.360000000000003</v>
      </c>
      <c r="G181" s="177">
        <f t="shared" si="81"/>
        <v>133.38</v>
      </c>
      <c r="H181" s="177">
        <f t="shared" si="81"/>
        <v>977.15</v>
      </c>
      <c r="I181" s="177">
        <f t="shared" si="81"/>
        <v>0.75</v>
      </c>
      <c r="J181" s="177">
        <f t="shared" si="81"/>
        <v>30.61</v>
      </c>
      <c r="K181" s="177">
        <f t="shared" si="81"/>
        <v>1875</v>
      </c>
      <c r="L181" s="177">
        <f t="shared" si="81"/>
        <v>173.96</v>
      </c>
      <c r="M181" s="177">
        <f t="shared" si="81"/>
        <v>615.3900000000001</v>
      </c>
      <c r="N181" s="177">
        <f t="shared" si="81"/>
        <v>251.46</v>
      </c>
      <c r="O181" s="177">
        <f t="shared" si="81"/>
        <v>15.26</v>
      </c>
      <c r="P181" s="272"/>
      <c r="Q181" s="272"/>
      <c r="R181" s="272"/>
      <c r="T181" s="3">
        <f t="shared" si="76"/>
        <v>137.36000000000001</v>
      </c>
      <c r="U181" s="3">
        <f t="shared" si="77"/>
        <v>255.24000000000004</v>
      </c>
      <c r="V181" s="3">
        <f t="shared" si="78"/>
        <v>533.52</v>
      </c>
      <c r="W181" s="3">
        <f t="shared" si="79"/>
        <v>926.12</v>
      </c>
    </row>
    <row r="182" spans="1:23" ht="23.1" customHeight="1" thickBot="1" x14ac:dyDescent="0.35">
      <c r="A182" s="245" t="s">
        <v>276</v>
      </c>
      <c r="B182" s="176"/>
      <c r="C182" s="247"/>
      <c r="D182" s="176"/>
      <c r="E182" s="246">
        <f t="shared" ref="E182:O182" si="82">SUM(E172,E181)</f>
        <v>53.53</v>
      </c>
      <c r="F182" s="246">
        <f t="shared" si="82"/>
        <v>52.88</v>
      </c>
      <c r="G182" s="246">
        <f t="shared" si="82"/>
        <v>226.85</v>
      </c>
      <c r="H182" s="246">
        <f t="shared" si="82"/>
        <v>1647.15</v>
      </c>
      <c r="I182" s="246">
        <f t="shared" si="82"/>
        <v>6.34</v>
      </c>
      <c r="J182" s="246">
        <f t="shared" si="82"/>
        <v>38.479999999999997</v>
      </c>
      <c r="K182" s="246">
        <f t="shared" si="82"/>
        <v>2030</v>
      </c>
      <c r="L182" s="246">
        <f t="shared" si="82"/>
        <v>649.12</v>
      </c>
      <c r="M182" s="246">
        <f t="shared" si="82"/>
        <v>1025.9100000000001</v>
      </c>
      <c r="N182" s="246">
        <f t="shared" si="82"/>
        <v>334.97</v>
      </c>
      <c r="O182" s="256">
        <f t="shared" si="82"/>
        <v>20.07</v>
      </c>
      <c r="P182" s="272"/>
      <c r="Q182" s="272"/>
      <c r="R182" s="272"/>
      <c r="T182" s="3">
        <f t="shared" si="76"/>
        <v>214.12</v>
      </c>
      <c r="U182" s="3">
        <f t="shared" si="77"/>
        <v>475.92</v>
      </c>
      <c r="V182" s="3">
        <f t="shared" si="78"/>
        <v>907.4</v>
      </c>
      <c r="W182" s="3">
        <f t="shared" si="79"/>
        <v>1597.44</v>
      </c>
    </row>
    <row r="187" spans="1:23" ht="19.5" thickBot="1" x14ac:dyDescent="0.35">
      <c r="E187" s="274" t="s">
        <v>269</v>
      </c>
      <c r="G187" s="32"/>
    </row>
    <row r="188" spans="1:23" ht="44.25" customHeight="1" thickBot="1" x14ac:dyDescent="0.3">
      <c r="A188" s="303" t="s">
        <v>0</v>
      </c>
      <c r="B188" s="303" t="s">
        <v>1</v>
      </c>
      <c r="C188" s="244" t="s">
        <v>2</v>
      </c>
      <c r="D188" s="174" t="s">
        <v>4</v>
      </c>
      <c r="E188" s="300" t="s">
        <v>6</v>
      </c>
      <c r="F188" s="301"/>
      <c r="G188" s="302"/>
      <c r="H188" s="303" t="s">
        <v>35</v>
      </c>
      <c r="I188" s="294" t="s">
        <v>7</v>
      </c>
      <c r="J188" s="295"/>
      <c r="K188" s="295"/>
      <c r="L188" s="294" t="s">
        <v>8</v>
      </c>
      <c r="M188" s="295"/>
      <c r="N188" s="295"/>
      <c r="O188" s="296"/>
      <c r="P188" s="269"/>
      <c r="Q188" s="269"/>
      <c r="R188" s="269"/>
      <c r="S188" s="2"/>
      <c r="T188" s="2"/>
      <c r="U188" s="2"/>
      <c r="V188" s="2"/>
      <c r="W188" s="2"/>
    </row>
    <row r="189" spans="1:23" ht="54" customHeight="1" thickBot="1" x14ac:dyDescent="0.3">
      <c r="A189" s="304"/>
      <c r="B189" s="304"/>
      <c r="C189" s="244" t="s">
        <v>3</v>
      </c>
      <c r="D189" s="174" t="s">
        <v>5</v>
      </c>
      <c r="E189" s="174" t="s">
        <v>10</v>
      </c>
      <c r="F189" s="174" t="s">
        <v>11</v>
      </c>
      <c r="G189" s="174" t="s">
        <v>12</v>
      </c>
      <c r="H189" s="304"/>
      <c r="I189" s="174" t="s">
        <v>36</v>
      </c>
      <c r="J189" s="174" t="s">
        <v>13</v>
      </c>
      <c r="K189" s="174" t="s">
        <v>14</v>
      </c>
      <c r="L189" s="174" t="s">
        <v>16</v>
      </c>
      <c r="M189" s="174" t="s">
        <v>17</v>
      </c>
      <c r="N189" s="174" t="s">
        <v>18</v>
      </c>
      <c r="O189" s="174" t="s">
        <v>19</v>
      </c>
      <c r="P189" s="269"/>
      <c r="Q189" s="269"/>
      <c r="R189" s="269"/>
    </row>
    <row r="190" spans="1:23" ht="23.1" customHeight="1" x14ac:dyDescent="0.25">
      <c r="A190" s="290" t="s">
        <v>20</v>
      </c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2"/>
      <c r="P190" s="270"/>
      <c r="Q190" s="270"/>
      <c r="R190" s="270"/>
      <c r="S190" s="30"/>
      <c r="T190" s="30"/>
      <c r="U190" s="30"/>
      <c r="V190" s="30"/>
      <c r="W190" s="30"/>
    </row>
    <row r="191" spans="1:23" ht="30.75" customHeight="1" x14ac:dyDescent="0.3">
      <c r="A191" s="252" t="s">
        <v>285</v>
      </c>
      <c r="B191" s="180">
        <v>2011</v>
      </c>
      <c r="C191" s="180">
        <v>204</v>
      </c>
      <c r="D191" s="180" t="s">
        <v>297</v>
      </c>
      <c r="E191" s="180">
        <v>13.52</v>
      </c>
      <c r="F191" s="180">
        <v>15.92</v>
      </c>
      <c r="G191" s="180">
        <v>60.64</v>
      </c>
      <c r="H191" s="180">
        <v>334.4</v>
      </c>
      <c r="I191" s="180">
        <v>0.2</v>
      </c>
      <c r="J191" s="180">
        <v>0.21</v>
      </c>
      <c r="K191" s="180">
        <v>115.06</v>
      </c>
      <c r="L191" s="180">
        <v>294.66000000000003</v>
      </c>
      <c r="M191" s="180">
        <v>202.66</v>
      </c>
      <c r="N191" s="180">
        <v>20.260000000000002</v>
      </c>
      <c r="O191" s="253">
        <v>1.22</v>
      </c>
      <c r="P191" s="271"/>
      <c r="Q191" s="271"/>
      <c r="R191" s="271"/>
      <c r="T191" s="3">
        <f t="shared" ref="T191:T206" si="83">PRODUCT(E191,4)</f>
        <v>54.08</v>
      </c>
      <c r="U191" s="3">
        <f t="shared" ref="U191:U206" si="84">PRODUCT(F191,9)</f>
        <v>143.28</v>
      </c>
      <c r="V191" s="3">
        <f t="shared" ref="V191:V206" si="85">PRODUCT(G191,4)</f>
        <v>242.56</v>
      </c>
      <c r="W191" s="3">
        <f>SUM(T191,U191,V191)</f>
        <v>439.92</v>
      </c>
    </row>
    <row r="192" spans="1:23" ht="23.1" customHeight="1" x14ac:dyDescent="0.3">
      <c r="A192" s="252" t="s">
        <v>32</v>
      </c>
      <c r="B192" s="180">
        <v>2011</v>
      </c>
      <c r="C192" s="180">
        <v>377</v>
      </c>
      <c r="D192" s="181" t="s">
        <v>196</v>
      </c>
      <c r="E192" s="180">
        <v>0.13</v>
      </c>
      <c r="F192" s="180">
        <v>0.02</v>
      </c>
      <c r="G192" s="180">
        <v>15.2</v>
      </c>
      <c r="H192" s="180">
        <v>62</v>
      </c>
      <c r="I192" s="180">
        <v>0</v>
      </c>
      <c r="J192" s="180">
        <v>2.83</v>
      </c>
      <c r="K192" s="180">
        <v>0</v>
      </c>
      <c r="L192" s="180">
        <v>14.2</v>
      </c>
      <c r="M192" s="180">
        <v>4.4000000000000004</v>
      </c>
      <c r="N192" s="180">
        <v>2.4</v>
      </c>
      <c r="O192" s="253">
        <v>0.36</v>
      </c>
      <c r="P192" s="271"/>
      <c r="Q192" s="271"/>
      <c r="R192" s="271"/>
      <c r="T192" s="3">
        <f t="shared" si="83"/>
        <v>0.52</v>
      </c>
      <c r="U192" s="3">
        <f t="shared" si="84"/>
        <v>0.18</v>
      </c>
      <c r="V192" s="3">
        <f t="shared" si="85"/>
        <v>60.8</v>
      </c>
      <c r="W192" s="3">
        <f t="shared" ref="W192:W206" si="86">SUM(T192,U192,V192)</f>
        <v>61.5</v>
      </c>
    </row>
    <row r="193" spans="1:23" ht="23.1" customHeight="1" x14ac:dyDescent="0.3">
      <c r="A193" s="252" t="s">
        <v>93</v>
      </c>
      <c r="B193" s="180"/>
      <c r="C193" s="180"/>
      <c r="D193" s="181" t="s">
        <v>29</v>
      </c>
      <c r="E193" s="180">
        <v>3.5</v>
      </c>
      <c r="F193" s="180">
        <v>0</v>
      </c>
      <c r="G193" s="180">
        <v>11.5</v>
      </c>
      <c r="H193" s="180">
        <v>60</v>
      </c>
      <c r="I193" s="180">
        <v>0.4</v>
      </c>
      <c r="J193" s="180">
        <v>10</v>
      </c>
      <c r="K193" s="180">
        <v>0</v>
      </c>
      <c r="L193" s="180">
        <v>8</v>
      </c>
      <c r="M193" s="180">
        <v>28</v>
      </c>
      <c r="N193" s="180">
        <v>42</v>
      </c>
      <c r="O193" s="253">
        <v>0.6</v>
      </c>
      <c r="P193" s="271"/>
      <c r="Q193" s="271"/>
      <c r="R193" s="271"/>
      <c r="T193" s="3">
        <f t="shared" si="83"/>
        <v>14</v>
      </c>
      <c r="U193" s="3">
        <f t="shared" si="84"/>
        <v>0</v>
      </c>
      <c r="V193" s="3">
        <f t="shared" si="85"/>
        <v>46</v>
      </c>
      <c r="W193" s="3">
        <f t="shared" si="86"/>
        <v>60</v>
      </c>
    </row>
    <row r="194" spans="1:23" ht="23.1" customHeight="1" thickBot="1" x14ac:dyDescent="0.35">
      <c r="A194" s="252" t="s">
        <v>234</v>
      </c>
      <c r="B194" s="180"/>
      <c r="C194" s="180"/>
      <c r="D194" s="180" t="s">
        <v>184</v>
      </c>
      <c r="E194" s="180">
        <v>4.74</v>
      </c>
      <c r="F194" s="180">
        <v>0.6</v>
      </c>
      <c r="G194" s="180">
        <v>28.8</v>
      </c>
      <c r="H194" s="180">
        <v>140</v>
      </c>
      <c r="I194" s="180">
        <v>0</v>
      </c>
      <c r="J194" s="180">
        <v>0</v>
      </c>
      <c r="K194" s="180">
        <v>0</v>
      </c>
      <c r="L194" s="180">
        <v>6.9</v>
      </c>
      <c r="M194" s="180">
        <v>16.100000000000001</v>
      </c>
      <c r="N194" s="180">
        <v>9.9</v>
      </c>
      <c r="O194" s="253">
        <v>1</v>
      </c>
      <c r="P194" s="271"/>
      <c r="Q194" s="271"/>
      <c r="R194" s="271"/>
      <c r="T194" s="3">
        <f t="shared" si="83"/>
        <v>18.96</v>
      </c>
      <c r="U194" s="3">
        <f t="shared" si="84"/>
        <v>5.3999999999999995</v>
      </c>
      <c r="V194" s="3">
        <f t="shared" si="85"/>
        <v>115.2</v>
      </c>
      <c r="W194" s="3">
        <f t="shared" si="86"/>
        <v>139.56</v>
      </c>
    </row>
    <row r="195" spans="1:23" ht="23.1" customHeight="1" thickBot="1" x14ac:dyDescent="0.35">
      <c r="A195" s="243" t="s">
        <v>27</v>
      </c>
      <c r="B195" s="176" t="s">
        <v>123</v>
      </c>
      <c r="C195" s="176"/>
      <c r="D195" s="176"/>
      <c r="E195" s="177">
        <f t="shared" ref="E195:O195" si="87">SUM(E191:E194)</f>
        <v>21.89</v>
      </c>
      <c r="F195" s="177">
        <f t="shared" si="87"/>
        <v>16.54</v>
      </c>
      <c r="G195" s="177">
        <f t="shared" si="87"/>
        <v>116.14</v>
      </c>
      <c r="H195" s="177">
        <f t="shared" si="87"/>
        <v>596.4</v>
      </c>
      <c r="I195" s="177">
        <f t="shared" si="87"/>
        <v>0.60000000000000009</v>
      </c>
      <c r="J195" s="177">
        <f t="shared" si="87"/>
        <v>13.04</v>
      </c>
      <c r="K195" s="177">
        <f t="shared" si="87"/>
        <v>115.06</v>
      </c>
      <c r="L195" s="177">
        <f t="shared" si="87"/>
        <v>323.76</v>
      </c>
      <c r="M195" s="177">
        <f t="shared" si="87"/>
        <v>251.16</v>
      </c>
      <c r="N195" s="177">
        <f t="shared" si="87"/>
        <v>74.56</v>
      </c>
      <c r="O195" s="177">
        <f t="shared" si="87"/>
        <v>3.18</v>
      </c>
      <c r="P195" s="272"/>
      <c r="Q195" s="272"/>
      <c r="R195" s="272"/>
      <c r="S195" s="72"/>
      <c r="T195" s="3">
        <f t="shared" si="83"/>
        <v>87.56</v>
      </c>
      <c r="U195" s="3">
        <f t="shared" si="84"/>
        <v>148.85999999999999</v>
      </c>
      <c r="V195" s="3">
        <f t="shared" si="85"/>
        <v>464.56</v>
      </c>
      <c r="W195" s="3">
        <f t="shared" si="86"/>
        <v>700.98</v>
      </c>
    </row>
    <row r="196" spans="1:23" ht="23.1" customHeight="1" x14ac:dyDescent="0.25">
      <c r="A196" s="290" t="s">
        <v>28</v>
      </c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2"/>
      <c r="P196" s="270"/>
      <c r="Q196" s="270"/>
      <c r="R196" s="270"/>
      <c r="S196" s="30"/>
      <c r="T196" s="3">
        <f t="shared" si="83"/>
        <v>4</v>
      </c>
      <c r="U196" s="3">
        <f t="shared" si="84"/>
        <v>9</v>
      </c>
      <c r="V196" s="3">
        <f t="shared" si="85"/>
        <v>4</v>
      </c>
      <c r="W196" s="3">
        <f t="shared" si="86"/>
        <v>17</v>
      </c>
    </row>
    <row r="197" spans="1:23" ht="37.5" customHeight="1" x14ac:dyDescent="0.25">
      <c r="A197" s="252" t="s">
        <v>294</v>
      </c>
      <c r="B197" s="179">
        <v>2011</v>
      </c>
      <c r="C197" s="179">
        <v>45</v>
      </c>
      <c r="D197" s="179" t="s">
        <v>29</v>
      </c>
      <c r="E197" s="179">
        <v>1.3</v>
      </c>
      <c r="F197" s="179">
        <v>3.23</v>
      </c>
      <c r="G197" s="179">
        <v>21.55</v>
      </c>
      <c r="H197" s="179">
        <v>201.33</v>
      </c>
      <c r="I197" s="179">
        <v>0.05</v>
      </c>
      <c r="J197" s="179">
        <v>17.16</v>
      </c>
      <c r="K197" s="179">
        <v>0</v>
      </c>
      <c r="L197" s="179">
        <v>25</v>
      </c>
      <c r="M197" s="179">
        <v>28.33</v>
      </c>
      <c r="N197" s="179">
        <v>15.08</v>
      </c>
      <c r="O197" s="257">
        <v>0.45</v>
      </c>
      <c r="P197" s="273"/>
      <c r="Q197" s="273"/>
      <c r="R197" s="273"/>
      <c r="S197" s="30"/>
      <c r="T197" s="3">
        <f t="shared" si="83"/>
        <v>5.2</v>
      </c>
      <c r="U197" s="3">
        <f t="shared" si="84"/>
        <v>29.07</v>
      </c>
      <c r="V197" s="3">
        <f t="shared" si="85"/>
        <v>86.2</v>
      </c>
      <c r="W197" s="3">
        <f t="shared" si="86"/>
        <v>120.47</v>
      </c>
    </row>
    <row r="198" spans="1:23" ht="23.1" customHeight="1" x14ac:dyDescent="0.3">
      <c r="A198" s="252" t="s">
        <v>257</v>
      </c>
      <c r="B198" s="180">
        <v>2011</v>
      </c>
      <c r="C198" s="180">
        <v>104</v>
      </c>
      <c r="D198" s="180" t="s">
        <v>272</v>
      </c>
      <c r="E198" s="180">
        <v>2.1800000000000002</v>
      </c>
      <c r="F198" s="180">
        <v>2.77</v>
      </c>
      <c r="G198" s="180">
        <v>15.38</v>
      </c>
      <c r="H198" s="180">
        <v>106</v>
      </c>
      <c r="I198" s="180">
        <v>0.18</v>
      </c>
      <c r="J198" s="180">
        <v>11.07</v>
      </c>
      <c r="K198" s="180">
        <v>0</v>
      </c>
      <c r="L198" s="180">
        <v>29.75</v>
      </c>
      <c r="M198" s="180">
        <v>72.25</v>
      </c>
      <c r="N198" s="180">
        <v>29.62</v>
      </c>
      <c r="O198" s="253">
        <v>1.1499999999999999</v>
      </c>
      <c r="P198" s="271"/>
      <c r="Q198" s="271"/>
      <c r="R198" s="271"/>
      <c r="S198" s="72"/>
      <c r="T198" s="3">
        <f t="shared" si="83"/>
        <v>8.7200000000000006</v>
      </c>
      <c r="U198" s="3">
        <f t="shared" si="84"/>
        <v>24.93</v>
      </c>
      <c r="V198" s="3">
        <f t="shared" si="85"/>
        <v>61.52</v>
      </c>
      <c r="W198" s="3">
        <f t="shared" si="86"/>
        <v>95.17</v>
      </c>
    </row>
    <row r="199" spans="1:23" ht="23.1" customHeight="1" x14ac:dyDescent="0.3">
      <c r="A199" s="252" t="s">
        <v>288</v>
      </c>
      <c r="B199" s="180">
        <v>2011</v>
      </c>
      <c r="C199" s="180">
        <v>295</v>
      </c>
      <c r="D199" s="248" t="s">
        <v>29</v>
      </c>
      <c r="E199" s="180">
        <v>13.9</v>
      </c>
      <c r="F199" s="180">
        <v>26.72</v>
      </c>
      <c r="G199" s="180">
        <v>14.04</v>
      </c>
      <c r="H199" s="180">
        <v>352.72</v>
      </c>
      <c r="I199" s="180">
        <v>0.23</v>
      </c>
      <c r="J199" s="180">
        <v>0.94</v>
      </c>
      <c r="K199" s="180">
        <v>83.11</v>
      </c>
      <c r="L199" s="180">
        <v>50.44</v>
      </c>
      <c r="M199" s="180">
        <v>88.66</v>
      </c>
      <c r="N199" s="180">
        <v>18.88</v>
      </c>
      <c r="O199" s="253">
        <v>1.28</v>
      </c>
      <c r="P199" s="271"/>
      <c r="Q199" s="271"/>
      <c r="R199" s="271"/>
      <c r="S199" s="72"/>
      <c r="T199" s="3">
        <f t="shared" si="83"/>
        <v>55.6</v>
      </c>
      <c r="U199" s="3">
        <f t="shared" si="84"/>
        <v>240.48</v>
      </c>
      <c r="V199" s="3">
        <f t="shared" si="85"/>
        <v>56.16</v>
      </c>
      <c r="W199" s="3">
        <f t="shared" si="86"/>
        <v>352.24</v>
      </c>
    </row>
    <row r="200" spans="1:23" ht="23.1" customHeight="1" x14ac:dyDescent="0.3">
      <c r="A200" s="252" t="s">
        <v>248</v>
      </c>
      <c r="B200" s="180">
        <v>2011</v>
      </c>
      <c r="C200" s="180">
        <v>330</v>
      </c>
      <c r="D200" s="248" t="s">
        <v>161</v>
      </c>
      <c r="E200" s="180">
        <v>0.42</v>
      </c>
      <c r="F200" s="180">
        <v>1.5</v>
      </c>
      <c r="G200" s="180">
        <v>1.76</v>
      </c>
      <c r="H200" s="180">
        <v>22.23</v>
      </c>
      <c r="I200" s="180">
        <v>0.01</v>
      </c>
      <c r="J200" s="180">
        <v>0.01</v>
      </c>
      <c r="K200" s="180">
        <v>10.14</v>
      </c>
      <c r="L200" s="180">
        <v>8.19</v>
      </c>
      <c r="M200" s="180">
        <v>6.8</v>
      </c>
      <c r="N200" s="180">
        <v>1.6</v>
      </c>
      <c r="O200" s="253">
        <v>0.06</v>
      </c>
      <c r="P200" s="271"/>
      <c r="Q200" s="271"/>
      <c r="R200" s="271"/>
      <c r="S200" s="72"/>
      <c r="T200" s="3">
        <f t="shared" si="83"/>
        <v>1.68</v>
      </c>
      <c r="U200" s="3">
        <f t="shared" si="84"/>
        <v>13.5</v>
      </c>
      <c r="V200" s="3">
        <f t="shared" si="85"/>
        <v>7.04</v>
      </c>
      <c r="W200" s="3">
        <f t="shared" si="86"/>
        <v>22.22</v>
      </c>
    </row>
    <row r="201" spans="1:23" ht="23.1" customHeight="1" x14ac:dyDescent="0.3">
      <c r="A201" s="252" t="s">
        <v>244</v>
      </c>
      <c r="B201" s="180">
        <v>2011</v>
      </c>
      <c r="C201" s="180">
        <v>128</v>
      </c>
      <c r="D201" s="248" t="s">
        <v>271</v>
      </c>
      <c r="E201" s="180">
        <v>3.7</v>
      </c>
      <c r="F201" s="180">
        <v>1.98</v>
      </c>
      <c r="G201" s="180">
        <v>21.57</v>
      </c>
      <c r="H201" s="180">
        <v>207.41</v>
      </c>
      <c r="I201" s="180">
        <v>0.28999999999999998</v>
      </c>
      <c r="J201" s="180">
        <v>21.35</v>
      </c>
      <c r="K201" s="180">
        <v>59.99</v>
      </c>
      <c r="L201" s="180">
        <v>50.04</v>
      </c>
      <c r="M201" s="180">
        <v>104.4</v>
      </c>
      <c r="N201" s="180">
        <v>32.869999999999997</v>
      </c>
      <c r="O201" s="253">
        <v>1.22</v>
      </c>
      <c r="P201" s="271"/>
      <c r="Q201" s="271"/>
      <c r="R201" s="271"/>
      <c r="S201" s="72"/>
      <c r="T201" s="3">
        <f t="shared" si="83"/>
        <v>14.8</v>
      </c>
      <c r="U201" s="3">
        <f t="shared" si="84"/>
        <v>17.82</v>
      </c>
      <c r="V201" s="3">
        <f t="shared" si="85"/>
        <v>86.28</v>
      </c>
      <c r="W201" s="3">
        <f t="shared" si="86"/>
        <v>118.9</v>
      </c>
    </row>
    <row r="202" spans="1:23" ht="27.75" customHeight="1" x14ac:dyDescent="0.3">
      <c r="A202" s="252" t="s">
        <v>299</v>
      </c>
      <c r="B202" s="180">
        <v>2011</v>
      </c>
      <c r="C202" s="180">
        <v>342</v>
      </c>
      <c r="D202" s="180" t="s">
        <v>25</v>
      </c>
      <c r="E202" s="180">
        <v>0.16</v>
      </c>
      <c r="F202" s="180">
        <v>0.16</v>
      </c>
      <c r="G202" s="180">
        <v>27.88</v>
      </c>
      <c r="H202" s="180">
        <v>114.6</v>
      </c>
      <c r="I202" s="180">
        <v>0.02</v>
      </c>
      <c r="J202" s="180">
        <v>0.9</v>
      </c>
      <c r="K202" s="180">
        <v>0</v>
      </c>
      <c r="L202" s="180">
        <v>14.18</v>
      </c>
      <c r="M202" s="180">
        <v>4.4000000000000004</v>
      </c>
      <c r="N202" s="180">
        <v>5.14</v>
      </c>
      <c r="O202" s="253">
        <v>0.95</v>
      </c>
      <c r="P202" s="271"/>
      <c r="Q202" s="271"/>
      <c r="R202" s="271"/>
      <c r="T202" s="3">
        <f t="shared" si="83"/>
        <v>0.64</v>
      </c>
      <c r="U202" s="3">
        <f t="shared" si="84"/>
        <v>1.44</v>
      </c>
      <c r="V202" s="3">
        <f t="shared" si="85"/>
        <v>111.52</v>
      </c>
      <c r="W202" s="3">
        <f t="shared" si="86"/>
        <v>113.6</v>
      </c>
    </row>
    <row r="203" spans="1:23" ht="23.1" customHeight="1" x14ac:dyDescent="0.3">
      <c r="A203" s="252" t="s">
        <v>263</v>
      </c>
      <c r="B203" s="180"/>
      <c r="C203" s="180"/>
      <c r="D203" s="248" t="s">
        <v>239</v>
      </c>
      <c r="E203" s="180">
        <v>2.69</v>
      </c>
      <c r="F203" s="180">
        <v>0.53</v>
      </c>
      <c r="G203" s="180">
        <v>23.71</v>
      </c>
      <c r="H203" s="180">
        <v>110.35</v>
      </c>
      <c r="I203" s="180">
        <v>0</v>
      </c>
      <c r="J203" s="180">
        <v>0</v>
      </c>
      <c r="K203" s="180">
        <v>0</v>
      </c>
      <c r="L203" s="180">
        <v>6.9</v>
      </c>
      <c r="M203" s="180">
        <v>26.1</v>
      </c>
      <c r="N203" s="180">
        <v>9.9</v>
      </c>
      <c r="O203" s="253">
        <v>1</v>
      </c>
      <c r="P203" s="271"/>
      <c r="Q203" s="271"/>
      <c r="R203" s="271"/>
      <c r="T203" s="3">
        <f t="shared" si="83"/>
        <v>10.76</v>
      </c>
      <c r="U203" s="3">
        <f t="shared" si="84"/>
        <v>4.7700000000000005</v>
      </c>
      <c r="V203" s="3">
        <f t="shared" si="85"/>
        <v>94.84</v>
      </c>
      <c r="W203" s="3">
        <f t="shared" si="86"/>
        <v>110.37</v>
      </c>
    </row>
    <row r="204" spans="1:23" ht="23.1" customHeight="1" thickBot="1" x14ac:dyDescent="0.35">
      <c r="A204" s="254" t="s">
        <v>234</v>
      </c>
      <c r="B204" s="249"/>
      <c r="C204" s="249"/>
      <c r="D204" s="250" t="s">
        <v>184</v>
      </c>
      <c r="E204" s="249">
        <v>4.74</v>
      </c>
      <c r="F204" s="249">
        <v>0.6</v>
      </c>
      <c r="G204" s="249">
        <v>28.8</v>
      </c>
      <c r="H204" s="249">
        <v>140</v>
      </c>
      <c r="I204" s="249">
        <v>0</v>
      </c>
      <c r="J204" s="249">
        <v>0</v>
      </c>
      <c r="K204" s="249">
        <v>0</v>
      </c>
      <c r="L204" s="249">
        <v>16</v>
      </c>
      <c r="M204" s="249">
        <v>32.200000000000003</v>
      </c>
      <c r="N204" s="249">
        <v>21</v>
      </c>
      <c r="O204" s="255">
        <v>2</v>
      </c>
      <c r="P204" s="271"/>
      <c r="Q204" s="271"/>
      <c r="R204" s="271"/>
      <c r="T204" s="3">
        <f t="shared" si="83"/>
        <v>18.96</v>
      </c>
      <c r="U204" s="3">
        <f t="shared" si="84"/>
        <v>5.3999999999999995</v>
      </c>
      <c r="V204" s="3">
        <f t="shared" si="85"/>
        <v>115.2</v>
      </c>
      <c r="W204" s="3">
        <f t="shared" si="86"/>
        <v>139.56</v>
      </c>
    </row>
    <row r="205" spans="1:23" ht="23.1" customHeight="1" thickBot="1" x14ac:dyDescent="0.35">
      <c r="A205" s="243" t="s">
        <v>27</v>
      </c>
      <c r="B205" s="176"/>
      <c r="C205" s="176"/>
      <c r="D205" s="176"/>
      <c r="E205" s="177">
        <f t="shared" ref="E205:G205" si="88">SUM(E197:E204)</f>
        <v>29.090000000000003</v>
      </c>
      <c r="F205" s="177">
        <f t="shared" si="88"/>
        <v>37.489999999999995</v>
      </c>
      <c r="G205" s="177">
        <f t="shared" si="88"/>
        <v>154.69</v>
      </c>
      <c r="H205" s="177">
        <f>SUM(H197:H204)</f>
        <v>1254.6400000000001</v>
      </c>
      <c r="I205" s="177">
        <f t="shared" ref="I205:O205" si="89">SUM(I197:I204)</f>
        <v>0.78</v>
      </c>
      <c r="J205" s="177">
        <f t="shared" si="89"/>
        <v>51.43</v>
      </c>
      <c r="K205" s="177">
        <f t="shared" si="89"/>
        <v>153.24</v>
      </c>
      <c r="L205" s="177">
        <f t="shared" si="89"/>
        <v>200.5</v>
      </c>
      <c r="M205" s="177">
        <f t="shared" si="89"/>
        <v>363.14000000000004</v>
      </c>
      <c r="N205" s="177">
        <f t="shared" si="89"/>
        <v>134.08999999999997</v>
      </c>
      <c r="O205" s="177">
        <f t="shared" si="89"/>
        <v>8.11</v>
      </c>
      <c r="P205" s="272"/>
      <c r="Q205" s="272"/>
      <c r="R205" s="272"/>
      <c r="T205" s="3">
        <f t="shared" si="83"/>
        <v>116.36000000000001</v>
      </c>
      <c r="U205" s="3">
        <f t="shared" si="84"/>
        <v>337.40999999999997</v>
      </c>
      <c r="V205" s="3">
        <f t="shared" si="85"/>
        <v>618.76</v>
      </c>
      <c r="W205" s="3">
        <f t="shared" si="86"/>
        <v>1072.53</v>
      </c>
    </row>
    <row r="206" spans="1:23" ht="23.1" customHeight="1" thickBot="1" x14ac:dyDescent="0.35">
      <c r="A206" s="245" t="s">
        <v>276</v>
      </c>
      <c r="B206" s="176"/>
      <c r="C206" s="247"/>
      <c r="D206" s="176"/>
      <c r="E206" s="246">
        <f>SUM(E195,E205)</f>
        <v>50.980000000000004</v>
      </c>
      <c r="F206" s="246">
        <f t="shared" ref="F206:O206" si="90">SUM(F195,F205)</f>
        <v>54.029999999999994</v>
      </c>
      <c r="G206" s="246">
        <f t="shared" si="90"/>
        <v>270.83</v>
      </c>
      <c r="H206" s="246">
        <f t="shared" si="90"/>
        <v>1851.04</v>
      </c>
      <c r="I206" s="246">
        <f t="shared" si="90"/>
        <v>1.3800000000000001</v>
      </c>
      <c r="J206" s="246">
        <f t="shared" si="90"/>
        <v>64.47</v>
      </c>
      <c r="K206" s="246">
        <f t="shared" si="90"/>
        <v>268.3</v>
      </c>
      <c r="L206" s="246">
        <f t="shared" si="90"/>
        <v>524.26</v>
      </c>
      <c r="M206" s="246">
        <f t="shared" si="90"/>
        <v>614.30000000000007</v>
      </c>
      <c r="N206" s="246">
        <f t="shared" si="90"/>
        <v>208.64999999999998</v>
      </c>
      <c r="O206" s="256">
        <f t="shared" si="90"/>
        <v>11.29</v>
      </c>
      <c r="P206" s="272"/>
      <c r="Q206" s="272"/>
      <c r="R206" s="272"/>
      <c r="T206" s="3">
        <f t="shared" si="83"/>
        <v>203.92000000000002</v>
      </c>
      <c r="U206" s="3">
        <f t="shared" si="84"/>
        <v>486.26999999999992</v>
      </c>
      <c r="V206" s="3">
        <f t="shared" si="85"/>
        <v>1083.32</v>
      </c>
      <c r="W206" s="3">
        <f t="shared" si="86"/>
        <v>1773.5099999999998</v>
      </c>
    </row>
    <row r="207" spans="1:23" ht="19.5" thickBot="1" x14ac:dyDescent="0.35">
      <c r="E207" s="274" t="s">
        <v>270</v>
      </c>
      <c r="G207" s="32"/>
    </row>
    <row r="208" spans="1:23" ht="38.25" customHeight="1" thickBot="1" x14ac:dyDescent="0.3">
      <c r="A208" s="303" t="s">
        <v>0</v>
      </c>
      <c r="B208" s="303" t="s">
        <v>1</v>
      </c>
      <c r="C208" s="244" t="s">
        <v>2</v>
      </c>
      <c r="D208" s="174" t="s">
        <v>4</v>
      </c>
      <c r="E208" s="300" t="s">
        <v>6</v>
      </c>
      <c r="F208" s="301"/>
      <c r="G208" s="302"/>
      <c r="H208" s="303" t="s">
        <v>35</v>
      </c>
      <c r="I208" s="294" t="s">
        <v>7</v>
      </c>
      <c r="J208" s="295"/>
      <c r="K208" s="295"/>
      <c r="L208" s="294" t="s">
        <v>8</v>
      </c>
      <c r="M208" s="295"/>
      <c r="N208" s="295"/>
      <c r="O208" s="296"/>
      <c r="P208" s="269"/>
      <c r="Q208" s="269"/>
      <c r="R208" s="269"/>
      <c r="S208" s="2"/>
      <c r="T208" s="2"/>
      <c r="U208" s="2"/>
      <c r="V208" s="2"/>
      <c r="W208" s="2"/>
    </row>
    <row r="209" spans="1:23" ht="59.25" customHeight="1" thickBot="1" x14ac:dyDescent="0.3">
      <c r="A209" s="304"/>
      <c r="B209" s="304"/>
      <c r="C209" s="244" t="s">
        <v>3</v>
      </c>
      <c r="D209" s="174" t="s">
        <v>5</v>
      </c>
      <c r="E209" s="174" t="s">
        <v>10</v>
      </c>
      <c r="F209" s="174" t="s">
        <v>11</v>
      </c>
      <c r="G209" s="174" t="s">
        <v>12</v>
      </c>
      <c r="H209" s="304"/>
      <c r="I209" s="174" t="s">
        <v>36</v>
      </c>
      <c r="J209" s="174" t="s">
        <v>13</v>
      </c>
      <c r="K209" s="174" t="s">
        <v>14</v>
      </c>
      <c r="L209" s="174" t="s">
        <v>16</v>
      </c>
      <c r="M209" s="174" t="s">
        <v>17</v>
      </c>
      <c r="N209" s="174" t="s">
        <v>18</v>
      </c>
      <c r="O209" s="174" t="s">
        <v>19</v>
      </c>
      <c r="P209" s="269"/>
      <c r="Q209" s="269"/>
      <c r="R209" s="269"/>
    </row>
    <row r="210" spans="1:23" ht="23.1" customHeight="1" x14ac:dyDescent="0.25">
      <c r="A210" s="290" t="s">
        <v>20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2"/>
      <c r="P210" s="270"/>
      <c r="Q210" s="270"/>
      <c r="R210" s="270"/>
      <c r="S210" s="30"/>
      <c r="T210" s="30"/>
      <c r="U210" s="30"/>
      <c r="V210" s="30"/>
      <c r="W210" s="30"/>
    </row>
    <row r="211" spans="1:23" ht="23.1" customHeight="1" x14ac:dyDescent="0.3">
      <c r="A211" s="252" t="s">
        <v>281</v>
      </c>
      <c r="B211" s="180">
        <v>2011</v>
      </c>
      <c r="C211" s="180">
        <v>210</v>
      </c>
      <c r="D211" s="180" t="s">
        <v>25</v>
      </c>
      <c r="E211" s="180">
        <v>18.57</v>
      </c>
      <c r="F211" s="180">
        <v>33.130000000000003</v>
      </c>
      <c r="G211" s="180">
        <v>3.5</v>
      </c>
      <c r="H211" s="180">
        <v>386.2</v>
      </c>
      <c r="I211" s="180">
        <v>0.81</v>
      </c>
      <c r="J211" s="180">
        <v>0.33</v>
      </c>
      <c r="K211" s="180">
        <v>433.33</v>
      </c>
      <c r="L211" s="180">
        <v>137.33000000000001</v>
      </c>
      <c r="M211" s="180">
        <v>301.33</v>
      </c>
      <c r="N211" s="180">
        <v>21.46</v>
      </c>
      <c r="O211" s="253">
        <v>3.49</v>
      </c>
      <c r="P211" s="271"/>
      <c r="Q211" s="271"/>
      <c r="R211" s="271"/>
      <c r="T211" s="3">
        <f t="shared" ref="T211:T226" si="91">PRODUCT(E211,4)</f>
        <v>74.28</v>
      </c>
      <c r="U211" s="3">
        <f t="shared" ref="U211:U226" si="92">PRODUCT(F211,9)</f>
        <v>298.17</v>
      </c>
      <c r="V211" s="3">
        <f t="shared" ref="V211:V226" si="93">PRODUCT(G211,4)</f>
        <v>14</v>
      </c>
      <c r="W211" s="3">
        <f>SUM(T211,U211,V211)</f>
        <v>386.45000000000005</v>
      </c>
    </row>
    <row r="212" spans="1:23" ht="23.1" customHeight="1" x14ac:dyDescent="0.3">
      <c r="A212" s="252" t="s">
        <v>24</v>
      </c>
      <c r="B212" s="180">
        <v>2011</v>
      </c>
      <c r="C212" s="180">
        <v>379</v>
      </c>
      <c r="D212" s="181" t="s">
        <v>25</v>
      </c>
      <c r="E212" s="180">
        <v>3.16</v>
      </c>
      <c r="F212" s="180">
        <v>2.67</v>
      </c>
      <c r="G212" s="180">
        <v>15.94</v>
      </c>
      <c r="H212" s="180">
        <v>100.6</v>
      </c>
      <c r="I212" s="180">
        <v>0.2</v>
      </c>
      <c r="J212" s="180">
        <v>1.3</v>
      </c>
      <c r="K212" s="180">
        <v>20</v>
      </c>
      <c r="L212" s="180">
        <v>125.78</v>
      </c>
      <c r="M212" s="180">
        <v>90</v>
      </c>
      <c r="N212" s="180">
        <v>14</v>
      </c>
      <c r="O212" s="253">
        <v>0.13</v>
      </c>
      <c r="P212" s="271"/>
      <c r="Q212" s="271"/>
      <c r="R212" s="271"/>
      <c r="T212" s="3">
        <f t="shared" si="91"/>
        <v>12.64</v>
      </c>
      <c r="U212" s="3">
        <f t="shared" si="92"/>
        <v>24.03</v>
      </c>
      <c r="V212" s="3">
        <f t="shared" si="93"/>
        <v>63.76</v>
      </c>
      <c r="W212" s="3">
        <f t="shared" ref="W212:W226" si="94">SUM(T212,U212,V212)</f>
        <v>100.43</v>
      </c>
    </row>
    <row r="213" spans="1:23" ht="23.1" customHeight="1" x14ac:dyDescent="0.3">
      <c r="A213" s="252" t="s">
        <v>93</v>
      </c>
      <c r="B213" s="180"/>
      <c r="C213" s="180"/>
      <c r="D213" s="181" t="s">
        <v>29</v>
      </c>
      <c r="E213" s="180">
        <v>1.8</v>
      </c>
      <c r="F213" s="180">
        <v>0</v>
      </c>
      <c r="G213" s="180">
        <v>11.5</v>
      </c>
      <c r="H213" s="180">
        <v>54</v>
      </c>
      <c r="I213" s="180">
        <v>0.4</v>
      </c>
      <c r="J213" s="180">
        <v>10</v>
      </c>
      <c r="K213" s="180">
        <v>0</v>
      </c>
      <c r="L213" s="180">
        <v>8</v>
      </c>
      <c r="M213" s="180">
        <v>28</v>
      </c>
      <c r="N213" s="180">
        <v>42</v>
      </c>
      <c r="O213" s="253">
        <v>0.6</v>
      </c>
      <c r="P213" s="271"/>
      <c r="Q213" s="271"/>
      <c r="R213" s="271"/>
      <c r="T213" s="3">
        <f t="shared" si="91"/>
        <v>7.2</v>
      </c>
      <c r="U213" s="3">
        <f t="shared" si="92"/>
        <v>0</v>
      </c>
      <c r="V213" s="3">
        <f t="shared" si="93"/>
        <v>46</v>
      </c>
      <c r="W213" s="3">
        <f t="shared" ref="W213" si="95">SUM(T213,U213,V213)</f>
        <v>53.2</v>
      </c>
    </row>
    <row r="214" spans="1:23" ht="23.1" customHeight="1" thickBot="1" x14ac:dyDescent="0.35">
      <c r="A214" s="252" t="s">
        <v>234</v>
      </c>
      <c r="B214" s="180"/>
      <c r="C214" s="180"/>
      <c r="D214" s="180" t="s">
        <v>161</v>
      </c>
      <c r="E214" s="180">
        <v>2.37</v>
      </c>
      <c r="F214" s="180">
        <v>0.3</v>
      </c>
      <c r="G214" s="180">
        <v>14.4</v>
      </c>
      <c r="H214" s="180">
        <v>69.78</v>
      </c>
      <c r="I214" s="180">
        <v>0</v>
      </c>
      <c r="J214" s="180">
        <v>0</v>
      </c>
      <c r="K214" s="180">
        <v>0</v>
      </c>
      <c r="L214" s="180">
        <v>6.9</v>
      </c>
      <c r="M214" s="180">
        <v>16.100000000000001</v>
      </c>
      <c r="N214" s="180">
        <v>9.9</v>
      </c>
      <c r="O214" s="253">
        <v>1</v>
      </c>
      <c r="P214" s="271"/>
      <c r="Q214" s="271"/>
      <c r="R214" s="271"/>
      <c r="T214" s="3">
        <f t="shared" si="91"/>
        <v>9.48</v>
      </c>
      <c r="U214" s="3">
        <f t="shared" si="92"/>
        <v>2.6999999999999997</v>
      </c>
      <c r="V214" s="3">
        <f t="shared" si="93"/>
        <v>57.6</v>
      </c>
      <c r="W214" s="3">
        <f t="shared" si="94"/>
        <v>69.78</v>
      </c>
    </row>
    <row r="215" spans="1:23" ht="23.1" customHeight="1" thickBot="1" x14ac:dyDescent="0.35">
      <c r="A215" s="243" t="s">
        <v>27</v>
      </c>
      <c r="B215" s="176" t="s">
        <v>123</v>
      </c>
      <c r="C215" s="176"/>
      <c r="D215" s="176"/>
      <c r="E215" s="177">
        <f t="shared" ref="E215:O215" si="96">SUM(E211:E214)</f>
        <v>25.900000000000002</v>
      </c>
      <c r="F215" s="177">
        <f t="shared" si="96"/>
        <v>36.1</v>
      </c>
      <c r="G215" s="177">
        <f t="shared" si="96"/>
        <v>45.339999999999996</v>
      </c>
      <c r="H215" s="177">
        <f t="shared" si="96"/>
        <v>610.57999999999993</v>
      </c>
      <c r="I215" s="177">
        <f t="shared" si="96"/>
        <v>1.4100000000000001</v>
      </c>
      <c r="J215" s="177">
        <f t="shared" si="96"/>
        <v>11.63</v>
      </c>
      <c r="K215" s="177">
        <f t="shared" si="96"/>
        <v>453.33</v>
      </c>
      <c r="L215" s="177">
        <f t="shared" si="96"/>
        <v>278.01</v>
      </c>
      <c r="M215" s="177">
        <f t="shared" si="96"/>
        <v>435.43</v>
      </c>
      <c r="N215" s="177">
        <f t="shared" si="96"/>
        <v>87.360000000000014</v>
      </c>
      <c r="O215" s="177">
        <f t="shared" si="96"/>
        <v>5.22</v>
      </c>
      <c r="P215" s="272"/>
      <c r="Q215" s="272"/>
      <c r="R215" s="272"/>
      <c r="S215" s="72"/>
      <c r="T215" s="3">
        <f t="shared" si="91"/>
        <v>103.60000000000001</v>
      </c>
      <c r="U215" s="3">
        <f t="shared" si="92"/>
        <v>324.90000000000003</v>
      </c>
      <c r="V215" s="3">
        <f t="shared" si="93"/>
        <v>181.35999999999999</v>
      </c>
      <c r="W215" s="3">
        <f t="shared" si="94"/>
        <v>609.86</v>
      </c>
    </row>
    <row r="216" spans="1:23" ht="23.1" customHeight="1" x14ac:dyDescent="0.25">
      <c r="A216" s="290" t="s">
        <v>28</v>
      </c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2"/>
      <c r="P216" s="270"/>
      <c r="Q216" s="270"/>
      <c r="R216" s="270"/>
      <c r="S216" s="30"/>
      <c r="T216" s="3">
        <f t="shared" si="91"/>
        <v>4</v>
      </c>
      <c r="U216" s="3">
        <f t="shared" si="92"/>
        <v>9</v>
      </c>
      <c r="V216" s="3">
        <f t="shared" si="93"/>
        <v>4</v>
      </c>
      <c r="W216" s="3">
        <f t="shared" si="94"/>
        <v>17</v>
      </c>
    </row>
    <row r="217" spans="1:23" ht="18.75" x14ac:dyDescent="0.25">
      <c r="A217" s="252" t="s">
        <v>280</v>
      </c>
      <c r="B217" s="179">
        <v>2011</v>
      </c>
      <c r="C217" s="179">
        <v>131</v>
      </c>
      <c r="D217" s="179" t="s">
        <v>29</v>
      </c>
      <c r="E217" s="179">
        <v>3.08</v>
      </c>
      <c r="F217" s="179">
        <v>3.55</v>
      </c>
      <c r="G217" s="179">
        <v>5.71</v>
      </c>
      <c r="H217" s="179">
        <v>67.61</v>
      </c>
      <c r="I217" s="179">
        <v>0.1</v>
      </c>
      <c r="J217" s="179">
        <v>10.36</v>
      </c>
      <c r="K217" s="179">
        <v>19</v>
      </c>
      <c r="L217" s="179">
        <v>25.33</v>
      </c>
      <c r="M217" s="179">
        <v>65.83</v>
      </c>
      <c r="N217" s="179">
        <v>21.5</v>
      </c>
      <c r="O217" s="257">
        <v>0.75</v>
      </c>
      <c r="P217" s="273"/>
      <c r="Q217" s="273"/>
      <c r="R217" s="273"/>
      <c r="S217" s="30"/>
      <c r="T217" s="3">
        <f t="shared" si="91"/>
        <v>12.32</v>
      </c>
      <c r="U217" s="3">
        <f t="shared" si="92"/>
        <v>31.95</v>
      </c>
      <c r="V217" s="3">
        <f t="shared" si="93"/>
        <v>22.84</v>
      </c>
      <c r="W217" s="3">
        <f t="shared" si="94"/>
        <v>67.11</v>
      </c>
    </row>
    <row r="218" spans="1:23" ht="37.5" x14ac:dyDescent="0.3">
      <c r="A218" s="252" t="s">
        <v>298</v>
      </c>
      <c r="B218" s="180">
        <v>2011</v>
      </c>
      <c r="C218" s="180">
        <v>88</v>
      </c>
      <c r="D218" s="180" t="s">
        <v>195</v>
      </c>
      <c r="E218" s="180">
        <v>2.76</v>
      </c>
      <c r="F218" s="180">
        <v>5.2</v>
      </c>
      <c r="G218" s="180">
        <v>7.9</v>
      </c>
      <c r="H218" s="180">
        <v>96</v>
      </c>
      <c r="I218" s="180">
        <v>0.1</v>
      </c>
      <c r="J218" s="180">
        <v>15.75</v>
      </c>
      <c r="K218" s="180">
        <v>0</v>
      </c>
      <c r="L218" s="180">
        <v>51.75</v>
      </c>
      <c r="M218" s="180">
        <v>49</v>
      </c>
      <c r="N218" s="180">
        <v>22.12</v>
      </c>
      <c r="O218" s="253">
        <v>0.82</v>
      </c>
      <c r="P218" s="271"/>
      <c r="Q218" s="271"/>
      <c r="R218" s="271"/>
      <c r="S218" s="72"/>
      <c r="T218" s="3">
        <f t="shared" si="91"/>
        <v>11.04</v>
      </c>
      <c r="U218" s="3">
        <f t="shared" si="92"/>
        <v>46.800000000000004</v>
      </c>
      <c r="V218" s="3">
        <f t="shared" si="93"/>
        <v>31.6</v>
      </c>
      <c r="W218" s="3">
        <f t="shared" si="94"/>
        <v>89.44</v>
      </c>
    </row>
    <row r="219" spans="1:23" ht="23.1" customHeight="1" x14ac:dyDescent="0.3">
      <c r="A219" s="252" t="s">
        <v>307</v>
      </c>
      <c r="B219" s="180">
        <v>2011</v>
      </c>
      <c r="C219" s="180" t="s">
        <v>308</v>
      </c>
      <c r="D219" s="248" t="s">
        <v>29</v>
      </c>
      <c r="E219" s="180">
        <v>8.25</v>
      </c>
      <c r="F219" s="180">
        <v>8.0399999999999991</v>
      </c>
      <c r="G219" s="180">
        <v>11.75</v>
      </c>
      <c r="H219" s="180">
        <v>152.5</v>
      </c>
      <c r="I219" s="180">
        <v>0.13</v>
      </c>
      <c r="J219" s="180">
        <v>1.43</v>
      </c>
      <c r="K219" s="180">
        <v>51.77</v>
      </c>
      <c r="L219" s="180">
        <v>63.77</v>
      </c>
      <c r="M219" s="180">
        <v>122.22</v>
      </c>
      <c r="N219" s="180">
        <v>20.329999999999998</v>
      </c>
      <c r="O219" s="253">
        <v>0.62</v>
      </c>
      <c r="P219" s="271"/>
      <c r="Q219" s="271"/>
      <c r="R219" s="271"/>
      <c r="S219" s="72"/>
      <c r="T219" s="3">
        <f t="shared" si="91"/>
        <v>33</v>
      </c>
      <c r="U219" s="3">
        <f t="shared" si="92"/>
        <v>72.359999999999985</v>
      </c>
      <c r="V219" s="3">
        <f t="shared" si="93"/>
        <v>47</v>
      </c>
      <c r="W219" s="3">
        <f t="shared" si="94"/>
        <v>152.35999999999999</v>
      </c>
    </row>
    <row r="220" spans="1:23" ht="23.1" customHeight="1" x14ac:dyDescent="0.3">
      <c r="A220" s="252" t="s">
        <v>275</v>
      </c>
      <c r="B220" s="180">
        <v>2011</v>
      </c>
      <c r="C220" s="180">
        <v>304</v>
      </c>
      <c r="D220" s="248" t="s">
        <v>271</v>
      </c>
      <c r="E220" s="180">
        <v>4.37</v>
      </c>
      <c r="F220" s="180">
        <v>6.44</v>
      </c>
      <c r="G220" s="180">
        <v>44.01</v>
      </c>
      <c r="H220" s="180">
        <v>251.64</v>
      </c>
      <c r="I220" s="180">
        <v>0.04</v>
      </c>
      <c r="J220" s="180">
        <v>0</v>
      </c>
      <c r="K220" s="180">
        <v>0</v>
      </c>
      <c r="L220" s="180">
        <v>1.67</v>
      </c>
      <c r="M220" s="180">
        <v>73.08</v>
      </c>
      <c r="N220" s="180">
        <v>19.55</v>
      </c>
      <c r="O220" s="253">
        <v>0.62</v>
      </c>
      <c r="P220" s="271"/>
      <c r="Q220" s="271"/>
      <c r="R220" s="271"/>
      <c r="S220" s="72"/>
      <c r="T220" s="3">
        <f t="shared" si="91"/>
        <v>17.48</v>
      </c>
      <c r="U220" s="3">
        <f t="shared" si="92"/>
        <v>57.96</v>
      </c>
      <c r="V220" s="3">
        <f t="shared" si="93"/>
        <v>176.04</v>
      </c>
      <c r="W220" s="3">
        <f t="shared" si="94"/>
        <v>251.48</v>
      </c>
    </row>
    <row r="221" spans="1:23" ht="23.1" customHeight="1" x14ac:dyDescent="0.3">
      <c r="A221" s="252" t="s">
        <v>287</v>
      </c>
      <c r="B221" s="180">
        <v>2011</v>
      </c>
      <c r="C221" s="180">
        <v>388</v>
      </c>
      <c r="D221" s="180" t="s">
        <v>25</v>
      </c>
      <c r="E221" s="180">
        <v>0.67</v>
      </c>
      <c r="F221" s="180">
        <v>0.27</v>
      </c>
      <c r="G221" s="180">
        <v>20.76</v>
      </c>
      <c r="H221" s="180">
        <v>88.2</v>
      </c>
      <c r="I221" s="180">
        <v>0.04</v>
      </c>
      <c r="J221" s="180">
        <v>100</v>
      </c>
      <c r="K221" s="180">
        <v>0</v>
      </c>
      <c r="L221" s="180">
        <v>21.34</v>
      </c>
      <c r="M221" s="180">
        <v>3.44</v>
      </c>
      <c r="N221" s="180">
        <v>3.44</v>
      </c>
      <c r="O221" s="253">
        <v>0.63</v>
      </c>
      <c r="P221" s="271"/>
      <c r="Q221" s="271"/>
      <c r="R221" s="271"/>
      <c r="T221" s="3">
        <f t="shared" si="91"/>
        <v>2.68</v>
      </c>
      <c r="U221" s="3">
        <f t="shared" si="92"/>
        <v>2.4300000000000002</v>
      </c>
      <c r="V221" s="3">
        <f t="shared" si="93"/>
        <v>83.04</v>
      </c>
      <c r="W221" s="3">
        <f t="shared" si="94"/>
        <v>88.15</v>
      </c>
    </row>
    <row r="222" spans="1:23" ht="23.1" customHeight="1" x14ac:dyDescent="0.3">
      <c r="A222" s="252" t="s">
        <v>263</v>
      </c>
      <c r="B222" s="180"/>
      <c r="C222" s="180"/>
      <c r="D222" s="248" t="s">
        <v>239</v>
      </c>
      <c r="E222" s="180">
        <v>2.69</v>
      </c>
      <c r="F222" s="180">
        <v>0.53</v>
      </c>
      <c r="G222" s="180">
        <v>23.71</v>
      </c>
      <c r="H222" s="180">
        <v>110.35</v>
      </c>
      <c r="I222" s="180">
        <v>0</v>
      </c>
      <c r="J222" s="180">
        <v>0</v>
      </c>
      <c r="K222" s="180">
        <v>0</v>
      </c>
      <c r="L222" s="180">
        <v>6.9</v>
      </c>
      <c r="M222" s="180">
        <v>26.1</v>
      </c>
      <c r="N222" s="180">
        <v>9.9</v>
      </c>
      <c r="O222" s="253">
        <v>1</v>
      </c>
      <c r="P222" s="271"/>
      <c r="Q222" s="271"/>
      <c r="R222" s="271"/>
      <c r="T222" s="3">
        <f t="shared" si="91"/>
        <v>10.76</v>
      </c>
      <c r="U222" s="3">
        <f t="shared" si="92"/>
        <v>4.7700000000000005</v>
      </c>
      <c r="V222" s="3">
        <f t="shared" si="93"/>
        <v>94.84</v>
      </c>
      <c r="W222" s="3">
        <f t="shared" si="94"/>
        <v>110.37</v>
      </c>
    </row>
    <row r="223" spans="1:23" ht="23.1" customHeight="1" thickBot="1" x14ac:dyDescent="0.35">
      <c r="A223" s="254" t="s">
        <v>234</v>
      </c>
      <c r="B223" s="249"/>
      <c r="C223" s="249"/>
      <c r="D223" s="250" t="s">
        <v>184</v>
      </c>
      <c r="E223" s="249">
        <v>4.74</v>
      </c>
      <c r="F223" s="249">
        <v>0.6</v>
      </c>
      <c r="G223" s="249">
        <v>28.8</v>
      </c>
      <c r="H223" s="249">
        <v>140</v>
      </c>
      <c r="I223" s="249">
        <v>0</v>
      </c>
      <c r="J223" s="249">
        <v>0</v>
      </c>
      <c r="K223" s="249">
        <v>0</v>
      </c>
      <c r="L223" s="249">
        <v>16</v>
      </c>
      <c r="M223" s="249">
        <v>32.200000000000003</v>
      </c>
      <c r="N223" s="249">
        <v>21</v>
      </c>
      <c r="O223" s="255">
        <v>2</v>
      </c>
      <c r="P223" s="271"/>
      <c r="Q223" s="271"/>
      <c r="R223" s="271"/>
      <c r="T223" s="3">
        <f t="shared" si="91"/>
        <v>18.96</v>
      </c>
      <c r="U223" s="3">
        <f t="shared" si="92"/>
        <v>5.3999999999999995</v>
      </c>
      <c r="V223" s="3">
        <f t="shared" si="93"/>
        <v>115.2</v>
      </c>
      <c r="W223" s="3">
        <f t="shared" si="94"/>
        <v>139.56</v>
      </c>
    </row>
    <row r="224" spans="1:23" ht="23.1" customHeight="1" thickBot="1" x14ac:dyDescent="0.35">
      <c r="A224" s="279" t="s">
        <v>27</v>
      </c>
      <c r="B224" s="280"/>
      <c r="C224" s="280"/>
      <c r="D224" s="280"/>
      <c r="E224" s="278">
        <f>SUM(E217:E223)</f>
        <v>26.560000000000002</v>
      </c>
      <c r="F224" s="278">
        <f t="shared" ref="F224:O224" si="97">SUM(F217:F223)</f>
        <v>24.630000000000003</v>
      </c>
      <c r="G224" s="278">
        <f t="shared" si="97"/>
        <v>142.64000000000001</v>
      </c>
      <c r="H224" s="278">
        <f t="shared" si="97"/>
        <v>906.30000000000007</v>
      </c>
      <c r="I224" s="278">
        <f t="shared" si="97"/>
        <v>0.41</v>
      </c>
      <c r="J224" s="278">
        <f t="shared" si="97"/>
        <v>127.53999999999999</v>
      </c>
      <c r="K224" s="278">
        <f t="shared" si="97"/>
        <v>70.77000000000001</v>
      </c>
      <c r="L224" s="278">
        <f t="shared" si="97"/>
        <v>186.76</v>
      </c>
      <c r="M224" s="278">
        <f t="shared" si="97"/>
        <v>371.87</v>
      </c>
      <c r="N224" s="278">
        <f t="shared" si="97"/>
        <v>117.84</v>
      </c>
      <c r="O224" s="278">
        <f t="shared" si="97"/>
        <v>6.4399999999999995</v>
      </c>
      <c r="P224" s="272"/>
      <c r="Q224" s="272"/>
      <c r="R224" s="272"/>
      <c r="T224" s="3">
        <f t="shared" si="91"/>
        <v>106.24000000000001</v>
      </c>
      <c r="U224" s="3">
        <f t="shared" si="92"/>
        <v>221.67000000000002</v>
      </c>
      <c r="V224" s="3">
        <f t="shared" si="93"/>
        <v>570.56000000000006</v>
      </c>
      <c r="W224" s="3">
        <f t="shared" si="94"/>
        <v>898.47</v>
      </c>
    </row>
    <row r="225" spans="1:23" ht="23.1" customHeight="1" thickBot="1" x14ac:dyDescent="0.35">
      <c r="A225" s="283" t="s">
        <v>276</v>
      </c>
      <c r="B225" s="280"/>
      <c r="C225" s="284"/>
      <c r="D225" s="285"/>
      <c r="E225" s="286">
        <f>E215+E224</f>
        <v>52.460000000000008</v>
      </c>
      <c r="F225" s="286">
        <f t="shared" ref="F225:O225" si="98">F224+F215</f>
        <v>60.730000000000004</v>
      </c>
      <c r="G225" s="286">
        <f t="shared" si="98"/>
        <v>187.98000000000002</v>
      </c>
      <c r="H225" s="286">
        <f t="shared" si="98"/>
        <v>1516.88</v>
      </c>
      <c r="I225" s="286">
        <f t="shared" si="98"/>
        <v>1.82</v>
      </c>
      <c r="J225" s="286">
        <f t="shared" si="98"/>
        <v>139.16999999999999</v>
      </c>
      <c r="K225" s="286">
        <f t="shared" si="98"/>
        <v>524.1</v>
      </c>
      <c r="L225" s="286">
        <f t="shared" si="98"/>
        <v>464.77</v>
      </c>
      <c r="M225" s="286">
        <f t="shared" si="98"/>
        <v>807.3</v>
      </c>
      <c r="N225" s="286">
        <f t="shared" si="98"/>
        <v>205.20000000000002</v>
      </c>
      <c r="O225" s="282">
        <f t="shared" si="98"/>
        <v>11.66</v>
      </c>
      <c r="P225" s="272"/>
      <c r="Q225" s="272"/>
      <c r="R225" s="272"/>
      <c r="T225" s="3">
        <f t="shared" si="91"/>
        <v>209.84000000000003</v>
      </c>
      <c r="U225" s="3">
        <f t="shared" si="92"/>
        <v>546.57000000000005</v>
      </c>
      <c r="V225" s="3">
        <f t="shared" si="93"/>
        <v>751.92000000000007</v>
      </c>
      <c r="W225" s="3">
        <f t="shared" si="94"/>
        <v>1508.3300000000002</v>
      </c>
    </row>
    <row r="226" spans="1:23" ht="23.1" customHeight="1" thickBot="1" x14ac:dyDescent="0.35">
      <c r="A226" s="288" t="s">
        <v>292</v>
      </c>
      <c r="B226" s="287"/>
      <c r="C226" s="287"/>
      <c r="D226" s="287"/>
      <c r="E226" s="281">
        <f t="shared" ref="E226:K226" si="99">(E225+E206+E182+E160+E136+E113+E88+E65+E42+E21)/10</f>
        <v>53.894000000000005</v>
      </c>
      <c r="F226" s="281">
        <f t="shared" si="99"/>
        <v>62.696000000000005</v>
      </c>
      <c r="G226" s="281">
        <f t="shared" si="99"/>
        <v>233.715</v>
      </c>
      <c r="H226" s="281">
        <f t="shared" si="99"/>
        <v>1741.6179999999999</v>
      </c>
      <c r="I226" s="281">
        <f t="shared" si="99"/>
        <v>2.649</v>
      </c>
      <c r="J226" s="281">
        <f t="shared" si="99"/>
        <v>77.728999999999999</v>
      </c>
      <c r="K226" s="281">
        <f t="shared" si="99"/>
        <v>557.60500000000002</v>
      </c>
      <c r="L226" s="281">
        <v>837.75</v>
      </c>
      <c r="M226" s="289">
        <f>(M225+M206+M182+M160+M136+M113+M88+M65+M42+M21)/10</f>
        <v>830.58999999999992</v>
      </c>
      <c r="N226" s="177">
        <f>(N225+N206+N182+N160+N136+N113+N88+N65+N42+N21)/10</f>
        <v>246.369</v>
      </c>
      <c r="O226" s="256">
        <f>(O225+O206+O182+O160+O136+O113+O88+O65+O42+O21)/10</f>
        <v>14.053999999999998</v>
      </c>
      <c r="P226" s="272"/>
      <c r="Q226" s="272"/>
      <c r="R226" s="272"/>
      <c r="T226" s="3">
        <f t="shared" si="91"/>
        <v>215.57600000000002</v>
      </c>
      <c r="U226" s="3">
        <f t="shared" si="92"/>
        <v>564.26400000000001</v>
      </c>
      <c r="V226" s="3">
        <f t="shared" si="93"/>
        <v>934.86</v>
      </c>
      <c r="W226" s="3">
        <f t="shared" si="94"/>
        <v>1714.7</v>
      </c>
    </row>
    <row r="227" spans="1:23" ht="18.75" x14ac:dyDescent="0.3">
      <c r="A227" s="275" t="s">
        <v>282</v>
      </c>
      <c r="B227" s="276"/>
      <c r="C227" s="276"/>
      <c r="D227" s="276"/>
      <c r="E227" s="276"/>
      <c r="F227" s="276"/>
      <c r="G227" s="276"/>
      <c r="H227" s="276"/>
      <c r="I227" s="276"/>
      <c r="J227" s="276"/>
    </row>
    <row r="228" spans="1:23" ht="18.75" x14ac:dyDescent="0.25">
      <c r="A228" s="277" t="s">
        <v>283</v>
      </c>
    </row>
    <row r="229" spans="1:23" ht="1.5" hidden="1" customHeight="1" x14ac:dyDescent="0.25"/>
    <row r="230" spans="1:23" ht="1.5" customHeight="1" x14ac:dyDescent="0.3">
      <c r="D230" s="276"/>
      <c r="E230" s="276">
        <v>54</v>
      </c>
      <c r="F230" s="276">
        <v>55.2</v>
      </c>
      <c r="G230" s="276">
        <v>229.8</v>
      </c>
      <c r="H230" s="276">
        <v>1632</v>
      </c>
      <c r="I230" s="276">
        <v>1.8</v>
      </c>
      <c r="J230" s="276">
        <v>42</v>
      </c>
      <c r="K230" s="276">
        <v>540</v>
      </c>
      <c r="L230" s="276">
        <v>720</v>
      </c>
      <c r="M230" s="276">
        <v>720</v>
      </c>
      <c r="N230" s="276">
        <v>180</v>
      </c>
      <c r="O230" s="276">
        <v>10.8</v>
      </c>
    </row>
    <row r="231" spans="1:23" ht="24.75" hidden="1" customHeight="1" x14ac:dyDescent="0.3">
      <c r="D231" s="276" t="s">
        <v>284</v>
      </c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</row>
  </sheetData>
  <mergeCells count="62">
    <mergeCell ref="L208:O208"/>
    <mergeCell ref="A208:A209"/>
    <mergeCell ref="B208:B209"/>
    <mergeCell ref="E208:G208"/>
    <mergeCell ref="H208:H209"/>
    <mergeCell ref="I208:K208"/>
    <mergeCell ref="L164:O164"/>
    <mergeCell ref="A188:A189"/>
    <mergeCell ref="B188:B189"/>
    <mergeCell ref="E188:G188"/>
    <mergeCell ref="H188:H189"/>
    <mergeCell ref="I188:K188"/>
    <mergeCell ref="L188:O188"/>
    <mergeCell ref="A164:A165"/>
    <mergeCell ref="B164:B165"/>
    <mergeCell ref="E164:G164"/>
    <mergeCell ref="H164:H165"/>
    <mergeCell ref="I164:K164"/>
    <mergeCell ref="L119:O119"/>
    <mergeCell ref="A144:A145"/>
    <mergeCell ref="B144:B145"/>
    <mergeCell ref="E144:G144"/>
    <mergeCell ref="H144:H145"/>
    <mergeCell ref="I144:K144"/>
    <mergeCell ref="L144:O144"/>
    <mergeCell ref="A119:A120"/>
    <mergeCell ref="B119:B120"/>
    <mergeCell ref="E119:G119"/>
    <mergeCell ref="H119:H120"/>
    <mergeCell ref="I119:K119"/>
    <mergeCell ref="L70:O70"/>
    <mergeCell ref="A97:A98"/>
    <mergeCell ref="B97:B98"/>
    <mergeCell ref="E97:G97"/>
    <mergeCell ref="H97:H98"/>
    <mergeCell ref="I97:K97"/>
    <mergeCell ref="L97:O97"/>
    <mergeCell ref="A70:A71"/>
    <mergeCell ref="B70:B71"/>
    <mergeCell ref="E70:G70"/>
    <mergeCell ref="H70:H71"/>
    <mergeCell ref="I70:K70"/>
    <mergeCell ref="L25:O25"/>
    <mergeCell ref="A47:A48"/>
    <mergeCell ref="B47:B48"/>
    <mergeCell ref="E47:G47"/>
    <mergeCell ref="H47:H48"/>
    <mergeCell ref="I47:K47"/>
    <mergeCell ref="L47:O47"/>
    <mergeCell ref="A25:A26"/>
    <mergeCell ref="B25:B26"/>
    <mergeCell ref="E25:G25"/>
    <mergeCell ref="H25:H26"/>
    <mergeCell ref="I25:K25"/>
    <mergeCell ref="L4:O4"/>
    <mergeCell ref="A6:O6"/>
    <mergeCell ref="A12:O12"/>
    <mergeCell ref="E4:G4"/>
    <mergeCell ref="A4:A5"/>
    <mergeCell ref="B4:B5"/>
    <mergeCell ref="H4:H5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verticalDpi="4294967295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4" zoomScaleNormal="84" zoomScaleSheetLayoutView="80" workbookViewId="0">
      <selection activeCell="S29" sqref="S29"/>
    </sheetView>
  </sheetViews>
  <sheetFormatPr defaultColWidth="26.140625" defaultRowHeight="18" customHeight="1" x14ac:dyDescent="0.25"/>
  <cols>
    <col min="1" max="1" width="33.7109375" style="5" customWidth="1"/>
    <col min="2" max="2" width="12.5703125" style="16" customWidth="1"/>
    <col min="3" max="3" width="13.28515625" style="16" customWidth="1"/>
    <col min="4" max="4" width="11.85546875" style="16" customWidth="1"/>
    <col min="5" max="5" width="8.140625" style="5" customWidth="1"/>
    <col min="6" max="6" width="8.5703125" style="5" customWidth="1"/>
    <col min="7" max="7" width="9.42578125" style="5" customWidth="1"/>
    <col min="8" max="8" width="10.140625" style="5" customWidth="1"/>
    <col min="9" max="9" width="8" style="5" customWidth="1"/>
    <col min="10" max="10" width="7.28515625" style="5" bestFit="1" customWidth="1"/>
    <col min="11" max="11" width="6.140625" style="5" bestFit="1" customWidth="1"/>
    <col min="12" max="12" width="6.7109375" style="5" customWidth="1"/>
    <col min="13" max="13" width="7.28515625" style="5" bestFit="1" customWidth="1"/>
    <col min="14" max="14" width="8.42578125" style="5" bestFit="1" customWidth="1"/>
    <col min="15" max="15" width="7.28515625" style="5" bestFit="1" customWidth="1"/>
    <col min="16" max="16" width="7.28515625" style="5" customWidth="1"/>
    <col min="17" max="17" width="7.7109375" style="5" customWidth="1"/>
    <col min="18" max="18" width="7.5703125" style="5" bestFit="1" customWidth="1"/>
    <col min="19" max="16384" width="26.140625" style="5"/>
  </cols>
  <sheetData>
    <row r="1" spans="1:18" ht="18" customHeight="1" thickBot="1" x14ac:dyDescent="0.3">
      <c r="G1" s="43" t="s">
        <v>101</v>
      </c>
    </row>
    <row r="2" spans="1:18" ht="34.5" customHeight="1" thickBot="1" x14ac:dyDescent="0.3">
      <c r="A2" s="320" t="s">
        <v>39</v>
      </c>
      <c r="B2" s="371" t="s">
        <v>1</v>
      </c>
      <c r="C2" s="374" t="s">
        <v>89</v>
      </c>
      <c r="D2" s="376" t="s">
        <v>90</v>
      </c>
      <c r="E2" s="373" t="s">
        <v>6</v>
      </c>
      <c r="F2" s="309"/>
      <c r="G2" s="310"/>
      <c r="H2" s="320" t="s">
        <v>35</v>
      </c>
      <c r="I2" s="315" t="s">
        <v>7</v>
      </c>
      <c r="J2" s="324"/>
      <c r="K2" s="324"/>
      <c r="L2" s="316"/>
      <c r="M2" s="315" t="s">
        <v>8</v>
      </c>
      <c r="N2" s="324"/>
      <c r="O2" s="324"/>
      <c r="P2" s="316"/>
      <c r="Q2" s="315" t="s">
        <v>9</v>
      </c>
      <c r="R2" s="316"/>
    </row>
    <row r="3" spans="1:18" ht="66.75" customHeight="1" thickBot="1" x14ac:dyDescent="0.3">
      <c r="A3" s="321"/>
      <c r="B3" s="372"/>
      <c r="C3" s="375"/>
      <c r="D3" s="377"/>
      <c r="E3" s="17" t="s">
        <v>10</v>
      </c>
      <c r="F3" s="7" t="s">
        <v>11</v>
      </c>
      <c r="G3" s="7" t="s">
        <v>12</v>
      </c>
      <c r="H3" s="321"/>
      <c r="I3" s="7" t="s">
        <v>36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14" t="s">
        <v>145</v>
      </c>
      <c r="R3" s="99" t="s">
        <v>147</v>
      </c>
    </row>
    <row r="4" spans="1:18" s="24" customFormat="1" ht="16.5" customHeight="1" thickBot="1" x14ac:dyDescent="0.3">
      <c r="A4" s="365" t="s">
        <v>53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7"/>
      <c r="Q4" s="22"/>
      <c r="R4" s="23"/>
    </row>
    <row r="5" spans="1:18" ht="24.75" customHeight="1" thickBot="1" x14ac:dyDescent="0.3">
      <c r="A5" s="9" t="s">
        <v>189</v>
      </c>
      <c r="B5" s="15" t="s">
        <v>86</v>
      </c>
      <c r="C5" s="15" t="s">
        <v>204</v>
      </c>
      <c r="D5" s="59" t="s">
        <v>205</v>
      </c>
      <c r="E5" s="39">
        <v>6</v>
      </c>
      <c r="F5" s="39">
        <v>6</v>
      </c>
      <c r="G5" s="39">
        <v>21</v>
      </c>
      <c r="H5" s="39">
        <v>297</v>
      </c>
      <c r="I5" s="39">
        <v>0</v>
      </c>
      <c r="J5" s="39">
        <v>2</v>
      </c>
      <c r="K5" s="39">
        <v>0</v>
      </c>
      <c r="L5" s="39">
        <v>837</v>
      </c>
      <c r="M5" s="39">
        <v>161</v>
      </c>
      <c r="N5" s="39">
        <v>130</v>
      </c>
      <c r="O5" s="39">
        <v>21</v>
      </c>
      <c r="P5" s="39">
        <v>0</v>
      </c>
      <c r="Q5" s="22">
        <v>150</v>
      </c>
      <c r="R5" s="109">
        <v>200</v>
      </c>
    </row>
    <row r="6" spans="1:18" ht="18" customHeight="1" thickBot="1" x14ac:dyDescent="0.3">
      <c r="A6" s="9" t="s">
        <v>42</v>
      </c>
      <c r="B6" s="15">
        <v>2004</v>
      </c>
      <c r="C6" s="15">
        <v>693</v>
      </c>
      <c r="D6" s="59" t="s">
        <v>76</v>
      </c>
      <c r="E6" s="39">
        <v>4</v>
      </c>
      <c r="F6" s="39">
        <v>4</v>
      </c>
      <c r="G6" s="39">
        <v>26</v>
      </c>
      <c r="H6" s="39">
        <v>149</v>
      </c>
      <c r="I6" s="39">
        <v>0</v>
      </c>
      <c r="J6" s="39">
        <v>1</v>
      </c>
      <c r="K6" s="39">
        <v>0</v>
      </c>
      <c r="L6" s="39">
        <v>51</v>
      </c>
      <c r="M6" s="39">
        <v>123</v>
      </c>
      <c r="N6" s="39">
        <v>116</v>
      </c>
      <c r="O6" s="39">
        <v>22</v>
      </c>
      <c r="P6" s="39">
        <v>1</v>
      </c>
      <c r="Q6" s="22">
        <v>200</v>
      </c>
      <c r="R6" s="109">
        <v>200</v>
      </c>
    </row>
    <row r="7" spans="1:18" ht="18" customHeight="1" thickBot="1" x14ac:dyDescent="0.3">
      <c r="A7" s="33" t="s">
        <v>26</v>
      </c>
      <c r="B7" s="34"/>
      <c r="C7" s="34"/>
      <c r="D7" s="107" t="s">
        <v>184</v>
      </c>
      <c r="E7" s="34">
        <v>4.7</v>
      </c>
      <c r="F7" s="34">
        <v>0.6</v>
      </c>
      <c r="G7" s="34">
        <v>28.8</v>
      </c>
      <c r="H7" s="34">
        <v>141.6</v>
      </c>
      <c r="I7" s="34">
        <v>0</v>
      </c>
      <c r="J7" s="34">
        <v>0</v>
      </c>
      <c r="K7" s="34">
        <v>0</v>
      </c>
      <c r="L7" s="34">
        <v>0</v>
      </c>
      <c r="M7" s="34">
        <v>13</v>
      </c>
      <c r="N7" s="34">
        <v>52</v>
      </c>
      <c r="O7" s="34">
        <v>18</v>
      </c>
      <c r="P7" s="34">
        <v>2</v>
      </c>
      <c r="Q7" s="60">
        <v>80</v>
      </c>
      <c r="R7" s="113">
        <v>80</v>
      </c>
    </row>
    <row r="8" spans="1:18" ht="18" customHeight="1" thickBot="1" x14ac:dyDescent="0.3">
      <c r="A8" s="37" t="s">
        <v>27</v>
      </c>
      <c r="B8" s="45"/>
      <c r="C8" s="45"/>
      <c r="D8" s="64"/>
      <c r="E8" s="58">
        <v>14.7</v>
      </c>
      <c r="F8" s="58">
        <v>10.6</v>
      </c>
      <c r="G8" s="58">
        <v>75.8</v>
      </c>
      <c r="H8" s="58">
        <v>587.6</v>
      </c>
      <c r="I8" s="58">
        <v>0</v>
      </c>
      <c r="J8" s="58">
        <f>SUM(J5:J6)</f>
        <v>3</v>
      </c>
      <c r="K8" s="58">
        <f>SUM(K5:K6)</f>
        <v>0</v>
      </c>
      <c r="L8" s="58">
        <v>888</v>
      </c>
      <c r="M8" s="58">
        <v>297</v>
      </c>
      <c r="N8" s="58">
        <v>298</v>
      </c>
      <c r="O8" s="58">
        <v>61</v>
      </c>
      <c r="P8" s="58">
        <v>3</v>
      </c>
      <c r="Q8" s="22">
        <v>587.6</v>
      </c>
      <c r="R8" s="109">
        <v>686.6</v>
      </c>
    </row>
    <row r="9" spans="1:18" s="24" customFormat="1" ht="18" customHeight="1" thickBot="1" x14ac:dyDescent="0.3">
      <c r="A9" s="368" t="s">
        <v>73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Q9" s="22"/>
      <c r="R9" s="23"/>
    </row>
    <row r="10" spans="1:18" ht="19.5" customHeight="1" thickBot="1" x14ac:dyDescent="0.3">
      <c r="A10" s="139" t="s">
        <v>31</v>
      </c>
      <c r="B10" s="56"/>
      <c r="C10" s="56"/>
      <c r="D10" s="71" t="s">
        <v>160</v>
      </c>
      <c r="E10" s="56">
        <v>0</v>
      </c>
      <c r="F10" s="56">
        <v>0</v>
      </c>
      <c r="G10" s="56">
        <v>1</v>
      </c>
      <c r="H10" s="56">
        <v>7</v>
      </c>
      <c r="I10" s="56">
        <v>0</v>
      </c>
      <c r="J10" s="56">
        <v>5</v>
      </c>
      <c r="K10" s="56">
        <v>4</v>
      </c>
      <c r="L10" s="56">
        <v>0.1</v>
      </c>
      <c r="M10" s="56">
        <v>12</v>
      </c>
      <c r="N10" s="56">
        <v>21</v>
      </c>
      <c r="O10" s="56">
        <v>7</v>
      </c>
      <c r="P10" s="56">
        <v>0</v>
      </c>
      <c r="Q10" s="117">
        <v>60</v>
      </c>
      <c r="R10" s="113">
        <v>100</v>
      </c>
    </row>
    <row r="11" spans="1:18" ht="24" customHeight="1" thickBot="1" x14ac:dyDescent="0.3">
      <c r="A11" s="9" t="s">
        <v>212</v>
      </c>
      <c r="B11" s="15">
        <v>2004</v>
      </c>
      <c r="C11" s="15" t="s">
        <v>140</v>
      </c>
      <c r="D11" s="59" t="s">
        <v>176</v>
      </c>
      <c r="E11" s="39">
        <v>10</v>
      </c>
      <c r="F11" s="39">
        <v>14</v>
      </c>
      <c r="G11" s="39">
        <v>21</v>
      </c>
      <c r="H11" s="39">
        <v>226.3</v>
      </c>
      <c r="I11" s="39">
        <v>0</v>
      </c>
      <c r="J11" s="39">
        <v>12</v>
      </c>
      <c r="K11" s="39">
        <v>1</v>
      </c>
      <c r="L11" s="39">
        <v>824</v>
      </c>
      <c r="M11" s="39">
        <v>40</v>
      </c>
      <c r="N11" s="39">
        <v>87</v>
      </c>
      <c r="O11" s="39">
        <v>33</v>
      </c>
      <c r="P11" s="39">
        <v>1</v>
      </c>
      <c r="Q11" s="22">
        <v>250</v>
      </c>
      <c r="R11" s="109">
        <v>250</v>
      </c>
    </row>
    <row r="12" spans="1:18" ht="21.75" customHeight="1" thickBot="1" x14ac:dyDescent="0.3">
      <c r="A12" s="9" t="s">
        <v>219</v>
      </c>
      <c r="B12" s="15">
        <v>2004</v>
      </c>
      <c r="C12" s="15" t="s">
        <v>220</v>
      </c>
      <c r="D12" s="59" t="s">
        <v>201</v>
      </c>
      <c r="E12" s="39">
        <v>15</v>
      </c>
      <c r="F12" s="39">
        <v>12</v>
      </c>
      <c r="G12" s="39">
        <v>3</v>
      </c>
      <c r="H12" s="39">
        <v>226</v>
      </c>
      <c r="I12" s="39">
        <v>0</v>
      </c>
      <c r="J12" s="39">
        <v>4</v>
      </c>
      <c r="K12" s="39">
        <v>0</v>
      </c>
      <c r="L12" s="39">
        <v>779</v>
      </c>
      <c r="M12" s="39">
        <v>15</v>
      </c>
      <c r="N12" s="39">
        <v>16</v>
      </c>
      <c r="O12" s="39">
        <v>5</v>
      </c>
      <c r="P12" s="39">
        <v>0</v>
      </c>
      <c r="Q12" s="22">
        <v>75</v>
      </c>
      <c r="R12" s="109">
        <v>100</v>
      </c>
    </row>
    <row r="13" spans="1:18" ht="18" customHeight="1" thickBot="1" x14ac:dyDescent="0.3">
      <c r="A13" s="9" t="s">
        <v>119</v>
      </c>
      <c r="B13" s="15">
        <v>2004</v>
      </c>
      <c r="C13" s="15" t="s">
        <v>124</v>
      </c>
      <c r="D13" s="59" t="s">
        <v>162</v>
      </c>
      <c r="E13" s="39">
        <v>12</v>
      </c>
      <c r="F13" s="39">
        <v>10</v>
      </c>
      <c r="G13" s="39">
        <v>58</v>
      </c>
      <c r="H13" s="39">
        <v>379</v>
      </c>
      <c r="I13" s="39">
        <v>0</v>
      </c>
      <c r="J13" s="39">
        <v>0</v>
      </c>
      <c r="K13" s="39">
        <v>0</v>
      </c>
      <c r="L13" s="39">
        <v>778</v>
      </c>
      <c r="M13" s="39">
        <v>27</v>
      </c>
      <c r="N13" s="39">
        <v>280</v>
      </c>
      <c r="O13" s="39">
        <v>186</v>
      </c>
      <c r="P13" s="39">
        <v>6</v>
      </c>
      <c r="Q13" s="22">
        <v>150</v>
      </c>
      <c r="R13" s="109">
        <v>180</v>
      </c>
    </row>
    <row r="14" spans="1:18" ht="20.25" customHeight="1" thickBot="1" x14ac:dyDescent="0.3">
      <c r="A14" s="9" t="s">
        <v>71</v>
      </c>
      <c r="B14" s="15">
        <v>2004</v>
      </c>
      <c r="C14" s="15" t="s">
        <v>84</v>
      </c>
      <c r="D14" s="59" t="s">
        <v>76</v>
      </c>
      <c r="E14" s="39">
        <v>0</v>
      </c>
      <c r="F14" s="39">
        <v>0</v>
      </c>
      <c r="G14" s="39">
        <v>22</v>
      </c>
      <c r="H14" s="39">
        <v>93</v>
      </c>
      <c r="I14" s="39">
        <v>0.1</v>
      </c>
      <c r="J14" s="39">
        <v>0</v>
      </c>
      <c r="K14" s="39">
        <v>3.5</v>
      </c>
      <c r="L14" s="39">
        <v>2</v>
      </c>
      <c r="M14" s="39">
        <v>40</v>
      </c>
      <c r="N14" s="39">
        <v>14</v>
      </c>
      <c r="O14" s="39">
        <v>5</v>
      </c>
      <c r="P14" s="39">
        <v>1</v>
      </c>
      <c r="Q14" s="22">
        <v>200</v>
      </c>
      <c r="R14" s="109">
        <v>200</v>
      </c>
    </row>
    <row r="15" spans="1:18" ht="20.25" customHeight="1" thickBot="1" x14ac:dyDescent="0.3">
      <c r="A15" s="33" t="s">
        <v>154</v>
      </c>
      <c r="B15" s="34"/>
      <c r="C15" s="34"/>
      <c r="D15" s="126" t="s">
        <v>161</v>
      </c>
      <c r="E15" s="34">
        <v>2.2999999999999998</v>
      </c>
      <c r="F15" s="34">
        <v>0.3</v>
      </c>
      <c r="G15" s="34">
        <v>14.4</v>
      </c>
      <c r="H15" s="34">
        <v>70.8</v>
      </c>
      <c r="I15" s="34">
        <v>0</v>
      </c>
      <c r="J15" s="34">
        <v>0</v>
      </c>
      <c r="K15" s="34">
        <v>0</v>
      </c>
      <c r="L15" s="34">
        <v>0</v>
      </c>
      <c r="M15" s="34">
        <v>6.9</v>
      </c>
      <c r="N15" s="34">
        <v>26.1</v>
      </c>
      <c r="O15" s="34">
        <v>9.9</v>
      </c>
      <c r="P15" s="34">
        <v>1</v>
      </c>
      <c r="Q15" s="60">
        <v>30</v>
      </c>
      <c r="R15" s="113">
        <v>70</v>
      </c>
    </row>
    <row r="16" spans="1:18" ht="18" customHeight="1" thickBot="1" x14ac:dyDescent="0.3">
      <c r="A16" s="33" t="s">
        <v>30</v>
      </c>
      <c r="B16" s="34"/>
      <c r="C16" s="34"/>
      <c r="D16" s="107" t="s">
        <v>184</v>
      </c>
      <c r="E16" s="34">
        <v>3</v>
      </c>
      <c r="F16" s="34">
        <v>1</v>
      </c>
      <c r="G16" s="34">
        <v>15</v>
      </c>
      <c r="H16" s="34">
        <v>81</v>
      </c>
      <c r="I16" s="34">
        <v>0</v>
      </c>
      <c r="J16" s="34">
        <v>0</v>
      </c>
      <c r="K16" s="34">
        <v>0</v>
      </c>
      <c r="L16" s="34">
        <v>275</v>
      </c>
      <c r="M16" s="34">
        <v>16</v>
      </c>
      <c r="N16" s="34">
        <v>71</v>
      </c>
      <c r="O16" s="34">
        <v>21</v>
      </c>
      <c r="P16" s="34">
        <v>2</v>
      </c>
      <c r="Q16" s="60">
        <v>60</v>
      </c>
      <c r="R16" s="113">
        <v>90</v>
      </c>
    </row>
    <row r="17" spans="1:21" ht="18" customHeight="1" thickBot="1" x14ac:dyDescent="0.3">
      <c r="A17" s="6" t="s">
        <v>27</v>
      </c>
      <c r="B17" s="15"/>
      <c r="C17" s="15"/>
      <c r="D17" s="59"/>
      <c r="E17" s="22">
        <f>SUM(E10:E16)</f>
        <v>42.3</v>
      </c>
      <c r="F17" s="22">
        <f t="shared" ref="F17:P17" si="0">SUM(F10:F16)</f>
        <v>37.299999999999997</v>
      </c>
      <c r="G17" s="22">
        <f t="shared" si="0"/>
        <v>134.4</v>
      </c>
      <c r="H17" s="22">
        <f t="shared" si="0"/>
        <v>1083.0999999999999</v>
      </c>
      <c r="I17" s="22">
        <f t="shared" si="0"/>
        <v>0.1</v>
      </c>
      <c r="J17" s="22">
        <f t="shared" si="0"/>
        <v>21</v>
      </c>
      <c r="K17" s="22">
        <f t="shared" si="0"/>
        <v>8.5</v>
      </c>
      <c r="L17" s="22">
        <f t="shared" si="0"/>
        <v>2658.1</v>
      </c>
      <c r="M17" s="22">
        <f t="shared" si="0"/>
        <v>156.9</v>
      </c>
      <c r="N17" s="22">
        <f t="shared" si="0"/>
        <v>515.1</v>
      </c>
      <c r="O17" s="22">
        <f t="shared" si="0"/>
        <v>266.89999999999998</v>
      </c>
      <c r="P17" s="22">
        <f t="shared" si="0"/>
        <v>11</v>
      </c>
      <c r="Q17" s="22">
        <v>1083.0999999999999</v>
      </c>
      <c r="R17" s="109">
        <v>1241</v>
      </c>
    </row>
    <row r="18" spans="1:21" s="24" customFormat="1" ht="18" customHeight="1" thickBot="1" x14ac:dyDescent="0.3">
      <c r="A18" s="305" t="s">
        <v>74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6"/>
      <c r="Q18" s="22"/>
      <c r="R18" s="23"/>
    </row>
    <row r="19" spans="1:21" ht="18" customHeight="1" thickBot="1" x14ac:dyDescent="0.3">
      <c r="A19" s="106" t="s">
        <v>193</v>
      </c>
      <c r="B19" s="107"/>
      <c r="C19" s="107"/>
      <c r="D19" s="107" t="s">
        <v>142</v>
      </c>
      <c r="E19" s="107">
        <v>1.4</v>
      </c>
      <c r="F19" s="107">
        <v>9.1999999999999993</v>
      </c>
      <c r="G19" s="107">
        <v>20.7</v>
      </c>
      <c r="H19" s="107" t="s">
        <v>153</v>
      </c>
      <c r="I19" s="107">
        <v>0.03</v>
      </c>
      <c r="J19" s="107">
        <v>0</v>
      </c>
      <c r="K19" s="107">
        <v>0</v>
      </c>
      <c r="L19" s="107" t="s">
        <v>168</v>
      </c>
      <c r="M19" s="107">
        <v>9.8000000000000007</v>
      </c>
      <c r="N19" s="107">
        <v>33.299999999999997</v>
      </c>
      <c r="O19" s="107">
        <v>34.6</v>
      </c>
      <c r="P19" s="107">
        <v>1.05</v>
      </c>
      <c r="Q19" s="115" t="s">
        <v>151</v>
      </c>
      <c r="R19" s="116" t="s">
        <v>152</v>
      </c>
    </row>
    <row r="20" spans="1:21" ht="18" customHeight="1" thickBot="1" x14ac:dyDescent="0.3">
      <c r="A20" s="9" t="s">
        <v>48</v>
      </c>
      <c r="B20" s="15"/>
      <c r="C20" s="15"/>
      <c r="D20" s="59" t="s">
        <v>76</v>
      </c>
      <c r="E20" s="39">
        <v>0</v>
      </c>
      <c r="F20" s="39">
        <v>0</v>
      </c>
      <c r="G20" s="39">
        <v>9.9</v>
      </c>
      <c r="H20" s="39">
        <v>109</v>
      </c>
      <c r="I20" s="39">
        <v>0.04</v>
      </c>
      <c r="J20" s="39">
        <v>7</v>
      </c>
      <c r="K20" s="39">
        <v>0</v>
      </c>
      <c r="L20" s="39">
        <v>11</v>
      </c>
      <c r="M20" s="39">
        <v>7</v>
      </c>
      <c r="N20" s="39">
        <v>4</v>
      </c>
      <c r="O20" s="39">
        <v>4</v>
      </c>
      <c r="P20" s="39">
        <v>1</v>
      </c>
      <c r="Q20" s="22">
        <v>200</v>
      </c>
      <c r="R20" s="109">
        <v>200</v>
      </c>
    </row>
    <row r="21" spans="1:21" ht="16.5" thickBot="1" x14ac:dyDescent="0.3">
      <c r="A21" s="9" t="s">
        <v>75</v>
      </c>
      <c r="B21" s="15"/>
      <c r="C21" s="15"/>
      <c r="D21" s="59" t="s">
        <v>77</v>
      </c>
      <c r="E21" s="39">
        <v>0.9</v>
      </c>
      <c r="F21" s="39">
        <v>0</v>
      </c>
      <c r="G21" s="39">
        <v>8.4</v>
      </c>
      <c r="H21" s="39">
        <v>38</v>
      </c>
      <c r="I21" s="39">
        <v>0.02</v>
      </c>
      <c r="J21" s="39">
        <v>6</v>
      </c>
      <c r="K21" s="39">
        <v>0.05</v>
      </c>
      <c r="L21" s="39">
        <v>0</v>
      </c>
      <c r="M21" s="39">
        <v>34</v>
      </c>
      <c r="N21" s="39">
        <v>23</v>
      </c>
      <c r="O21" s="39">
        <v>0</v>
      </c>
      <c r="P21" s="39">
        <v>0.3</v>
      </c>
      <c r="Q21" s="22">
        <v>100</v>
      </c>
      <c r="R21" s="109">
        <v>100</v>
      </c>
    </row>
    <row r="22" spans="1:21" ht="16.5" thickBot="1" x14ac:dyDescent="0.3">
      <c r="A22" s="6" t="s">
        <v>27</v>
      </c>
      <c r="B22" s="15"/>
      <c r="C22" s="59"/>
      <c r="D22" s="59"/>
      <c r="E22" s="63">
        <f>SUM(E19,E21)</f>
        <v>2.2999999999999998</v>
      </c>
      <c r="F22" s="63">
        <f>SUM(F19)</f>
        <v>9.1999999999999993</v>
      </c>
      <c r="G22" s="63">
        <f>SUM(G19+G20,G21)</f>
        <v>39</v>
      </c>
      <c r="H22" s="63" t="s">
        <v>206</v>
      </c>
      <c r="I22" s="63">
        <f>SUM(I19,I20,I21)</f>
        <v>9.0000000000000011E-2</v>
      </c>
      <c r="J22" s="63">
        <f>SUM(J19,J20,J21)</f>
        <v>13</v>
      </c>
      <c r="K22" s="22">
        <f>SUM(K21)</f>
        <v>0.05</v>
      </c>
      <c r="L22" s="22">
        <f>AVERAGE(L20)</f>
        <v>11</v>
      </c>
      <c r="M22" s="63">
        <f>SUM(M19,M20,M21)</f>
        <v>50.8</v>
      </c>
      <c r="N22" s="63">
        <f>SUM(N19,N20,N21)</f>
        <v>60.3</v>
      </c>
      <c r="O22" s="63">
        <f>SUM(O19,O20)</f>
        <v>38.6</v>
      </c>
      <c r="P22" s="63">
        <f>SUM(P19,P20,P21)</f>
        <v>2.3499999999999996</v>
      </c>
      <c r="Q22" s="22">
        <v>204</v>
      </c>
      <c r="R22" s="109">
        <v>209</v>
      </c>
    </row>
    <row r="23" spans="1:21" ht="18" customHeight="1" thickBot="1" x14ac:dyDescent="0.3">
      <c r="A23" s="6" t="s">
        <v>34</v>
      </c>
      <c r="B23" s="15"/>
      <c r="C23" s="59"/>
      <c r="D23" s="59"/>
      <c r="E23" s="22">
        <v>59.3</v>
      </c>
      <c r="F23" s="22">
        <v>57.1</v>
      </c>
      <c r="G23" s="22">
        <v>249.2</v>
      </c>
      <c r="H23" s="22">
        <v>1874.7</v>
      </c>
      <c r="I23" s="22">
        <v>0.19</v>
      </c>
      <c r="J23" s="22">
        <v>37</v>
      </c>
      <c r="K23" s="22">
        <v>8.5500000000000007</v>
      </c>
      <c r="L23" s="22">
        <v>3557</v>
      </c>
      <c r="M23" s="22">
        <v>504.7</v>
      </c>
      <c r="N23" s="22">
        <v>873.4</v>
      </c>
      <c r="O23" s="22">
        <v>366.5</v>
      </c>
      <c r="P23" s="22">
        <v>16.350000000000001</v>
      </c>
      <c r="Q23" s="22">
        <v>1874.7</v>
      </c>
      <c r="R23" s="109">
        <v>2136.6</v>
      </c>
    </row>
    <row r="25" spans="1:21" ht="18" customHeight="1" x14ac:dyDescent="0.25">
      <c r="A25" s="364" t="s">
        <v>208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171"/>
      <c r="T25" s="171"/>
      <c r="U25" s="171"/>
    </row>
    <row r="26" spans="1:21" ht="18" customHeight="1" x14ac:dyDescent="0.25">
      <c r="A26" s="364" t="s">
        <v>209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171"/>
      <c r="T26" s="171"/>
      <c r="U26" s="171"/>
    </row>
  </sheetData>
  <mergeCells count="14">
    <mergeCell ref="A25:R25"/>
    <mergeCell ref="A26:R26"/>
    <mergeCell ref="Q2:R2"/>
    <mergeCell ref="A4:P4"/>
    <mergeCell ref="A9:P9"/>
    <mergeCell ref="A18:P18"/>
    <mergeCell ref="A2:A3"/>
    <mergeCell ref="B2:B3"/>
    <mergeCell ref="E2:G2"/>
    <mergeCell ref="H2:H3"/>
    <mergeCell ref="I2:L2"/>
    <mergeCell ref="M2:P2"/>
    <mergeCell ref="C2:C3"/>
    <mergeCell ref="D2:D3"/>
  </mergeCells>
  <printOptions horizontalCentered="1" verticalCentered="1"/>
  <pageMargins left="0.25" right="0.25" top="0.75" bottom="0.75" header="0.3" footer="0.3"/>
  <pageSetup paperSize="9" scale="78" orientation="landscape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view="pageBreakPreview" topLeftCell="I19" zoomScale="89" zoomScaleNormal="70" zoomScaleSheetLayoutView="89" workbookViewId="0">
      <selection activeCell="AE47" sqref="AE47"/>
    </sheetView>
  </sheetViews>
  <sheetFormatPr defaultRowHeight="15" x14ac:dyDescent="0.25"/>
  <cols>
    <col min="1" max="1" width="8.85546875" hidden="1" customWidth="1"/>
    <col min="2" max="2" width="9.140625" hidden="1" customWidth="1"/>
    <col min="3" max="3" width="2" hidden="1" customWidth="1"/>
    <col min="4" max="4" width="0.140625" hidden="1" customWidth="1"/>
    <col min="5" max="5" width="9.140625" hidden="1" customWidth="1"/>
    <col min="6" max="6" width="0.140625" hidden="1" customWidth="1"/>
    <col min="7" max="7" width="0.7109375" hidden="1" customWidth="1"/>
    <col min="8" max="8" width="9.140625" hidden="1" customWidth="1"/>
    <col min="9" max="9" width="30.42578125" customWidth="1"/>
    <col min="11" max="11" width="6.85546875" customWidth="1"/>
    <col min="12" max="12" width="11" customWidth="1"/>
    <col min="13" max="13" width="6.42578125" customWidth="1"/>
    <col min="14" max="14" width="6.28515625" customWidth="1"/>
    <col min="15" max="15" width="6.85546875" customWidth="1"/>
    <col min="16" max="16" width="7" customWidth="1"/>
    <col min="22" max="22" width="10.42578125" customWidth="1"/>
    <col min="23" max="23" width="9.42578125" customWidth="1"/>
    <col min="24" max="24" width="8.140625" customWidth="1"/>
  </cols>
  <sheetData>
    <row r="1" spans="9:33" ht="15.75" thickBot="1" x14ac:dyDescent="0.3"/>
    <row r="2" spans="9:33" ht="11.25" hidden="1" customHeight="1" thickBot="1" x14ac:dyDescent="0.3"/>
    <row r="3" spans="9:33" ht="3" hidden="1" customHeight="1" thickBot="1" x14ac:dyDescent="0.3"/>
    <row r="4" spans="9:33" ht="16.5" thickBot="1" x14ac:dyDescent="0.3">
      <c r="I4" s="320" t="s">
        <v>144</v>
      </c>
      <c r="J4" s="378" t="s">
        <v>1</v>
      </c>
      <c r="K4" s="374" t="s">
        <v>89</v>
      </c>
      <c r="L4" s="381" t="s">
        <v>90</v>
      </c>
      <c r="M4" s="309" t="s">
        <v>6</v>
      </c>
      <c r="N4" s="309"/>
      <c r="O4" s="310"/>
      <c r="P4" s="320" t="s">
        <v>35</v>
      </c>
      <c r="Q4" s="315" t="s">
        <v>7</v>
      </c>
      <c r="R4" s="324"/>
      <c r="S4" s="324"/>
      <c r="T4" s="316"/>
      <c r="U4" s="315" t="s">
        <v>8</v>
      </c>
      <c r="V4" s="324"/>
      <c r="W4" s="324"/>
      <c r="X4" s="316"/>
      <c r="Y4" s="315" t="s">
        <v>9</v>
      </c>
      <c r="Z4" s="316"/>
    </row>
    <row r="5" spans="9:33" ht="42.75" customHeight="1" thickBot="1" x14ac:dyDescent="0.3">
      <c r="I5" s="321"/>
      <c r="J5" s="379"/>
      <c r="K5" s="380"/>
      <c r="L5" s="382"/>
      <c r="M5" s="82" t="s">
        <v>10</v>
      </c>
      <c r="N5" s="81" t="s">
        <v>11</v>
      </c>
      <c r="O5" s="81" t="s">
        <v>12</v>
      </c>
      <c r="P5" s="321"/>
      <c r="Q5" s="81" t="s">
        <v>36</v>
      </c>
      <c r="R5" s="81" t="s">
        <v>13</v>
      </c>
      <c r="S5" s="81" t="s">
        <v>14</v>
      </c>
      <c r="T5" s="81" t="s">
        <v>15</v>
      </c>
      <c r="U5" s="81" t="s">
        <v>16</v>
      </c>
      <c r="V5" s="81" t="s">
        <v>17</v>
      </c>
      <c r="W5" s="81" t="s">
        <v>18</v>
      </c>
      <c r="X5" s="81" t="s">
        <v>19</v>
      </c>
      <c r="Y5" s="81" t="s">
        <v>51</v>
      </c>
      <c r="Z5" s="86" t="s">
        <v>52</v>
      </c>
    </row>
    <row r="6" spans="9:33" ht="20.25" customHeight="1" thickBot="1" x14ac:dyDescent="0.3">
      <c r="I6" s="305" t="s">
        <v>53</v>
      </c>
      <c r="J6" s="307"/>
      <c r="K6" s="366"/>
      <c r="L6" s="366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6"/>
      <c r="Y6" s="22"/>
      <c r="Z6" s="80"/>
    </row>
    <row r="7" spans="9:33" ht="33.75" customHeight="1" thickBot="1" x14ac:dyDescent="0.3">
      <c r="I7" s="9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84"/>
      <c r="Z7" s="79"/>
    </row>
    <row r="8" spans="9:33" ht="19.5" customHeight="1" thickBot="1" x14ac:dyDescent="0.3">
      <c r="I8" s="9"/>
      <c r="J8" s="15"/>
      <c r="K8" s="15"/>
      <c r="L8" s="1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4"/>
      <c r="Z8" s="79"/>
    </row>
    <row r="9" spans="9:33" ht="17.25" customHeight="1" thickBot="1" x14ac:dyDescent="0.3">
      <c r="I9" s="9"/>
      <c r="J9" s="15"/>
      <c r="K9" s="15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4"/>
      <c r="Z9" s="79"/>
    </row>
    <row r="10" spans="9:33" ht="19.5" customHeight="1" thickBot="1" x14ac:dyDescent="0.3">
      <c r="I10" s="9"/>
      <c r="J10" s="15"/>
      <c r="K10" s="15"/>
      <c r="L10" s="1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4"/>
      <c r="Z10" s="79"/>
    </row>
    <row r="11" spans="9:33" ht="18.75" customHeight="1" thickBot="1" x14ac:dyDescent="0.3">
      <c r="I11" s="9"/>
      <c r="J11" s="15"/>
      <c r="K11" s="15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4"/>
      <c r="Z11" s="79"/>
    </row>
    <row r="12" spans="9:33" ht="13.5" customHeight="1" thickBot="1" x14ac:dyDescent="0.3">
      <c r="I12" s="84"/>
      <c r="J12" s="15"/>
      <c r="K12" s="15"/>
      <c r="L12" s="15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79"/>
    </row>
    <row r="13" spans="9:33" ht="11.25" customHeight="1" thickBot="1" x14ac:dyDescent="0.3">
      <c r="I13" s="305" t="s">
        <v>73</v>
      </c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6"/>
      <c r="Y13" s="22"/>
      <c r="Z13" s="80"/>
    </row>
    <row r="14" spans="9:33" ht="30" customHeight="1" thickBot="1" x14ac:dyDescent="0.3">
      <c r="I14" s="9" t="s">
        <v>65</v>
      </c>
      <c r="J14" s="15">
        <v>2004</v>
      </c>
      <c r="K14" s="15">
        <v>15</v>
      </c>
      <c r="L14" s="15" t="s">
        <v>77</v>
      </c>
      <c r="M14" s="9">
        <v>0.9</v>
      </c>
      <c r="N14" s="9">
        <v>7.1</v>
      </c>
      <c r="O14" s="9">
        <v>3.9</v>
      </c>
      <c r="P14" s="9">
        <v>85</v>
      </c>
      <c r="Q14" s="9">
        <v>0.1</v>
      </c>
      <c r="R14" s="9">
        <v>25</v>
      </c>
      <c r="S14" s="9">
        <v>0</v>
      </c>
      <c r="T14" s="9">
        <v>1.2</v>
      </c>
      <c r="U14" s="9">
        <v>14</v>
      </c>
      <c r="V14" s="9">
        <v>22</v>
      </c>
      <c r="W14" s="9">
        <v>0.33</v>
      </c>
      <c r="X14" s="9">
        <v>1.4</v>
      </c>
      <c r="Y14" s="90">
        <v>80</v>
      </c>
      <c r="Z14" s="89">
        <v>100</v>
      </c>
      <c r="AA14" s="92">
        <v>19</v>
      </c>
    </row>
    <row r="15" spans="9:33" ht="20.25" customHeight="1" thickBot="1" x14ac:dyDescent="0.3">
      <c r="I15" s="33" t="s">
        <v>130</v>
      </c>
      <c r="J15" s="34">
        <v>2004</v>
      </c>
      <c r="K15" s="34">
        <v>139</v>
      </c>
      <c r="L15" s="31" t="s">
        <v>133</v>
      </c>
      <c r="M15" s="31">
        <v>14.2</v>
      </c>
      <c r="N15" s="31">
        <v>9.1999999999999993</v>
      </c>
      <c r="O15" s="31">
        <v>27.7</v>
      </c>
      <c r="P15" s="31">
        <v>260</v>
      </c>
      <c r="Q15" s="31">
        <v>0</v>
      </c>
      <c r="R15" s="31">
        <v>11</v>
      </c>
      <c r="S15" s="31">
        <v>1.5</v>
      </c>
      <c r="T15" s="31">
        <v>798</v>
      </c>
      <c r="U15" s="31">
        <v>39</v>
      </c>
      <c r="V15" s="31">
        <v>88</v>
      </c>
      <c r="W15" s="31">
        <v>35</v>
      </c>
      <c r="X15" s="31">
        <v>2</v>
      </c>
      <c r="Y15" s="35">
        <v>275</v>
      </c>
      <c r="Z15" s="36">
        <v>400</v>
      </c>
      <c r="AA15" s="95">
        <v>24</v>
      </c>
    </row>
    <row r="16" spans="9:33" ht="18" customHeight="1" thickBot="1" x14ac:dyDescent="0.3">
      <c r="I16" s="9" t="s">
        <v>113</v>
      </c>
      <c r="J16" s="15">
        <v>2004</v>
      </c>
      <c r="K16" s="15">
        <v>493.6</v>
      </c>
      <c r="L16" s="15" t="s">
        <v>120</v>
      </c>
      <c r="M16" s="9">
        <v>22</v>
      </c>
      <c r="N16" s="9">
        <v>32</v>
      </c>
      <c r="O16" s="9">
        <v>5</v>
      </c>
      <c r="P16" s="9">
        <v>398</v>
      </c>
      <c r="Q16" s="9">
        <v>0.02</v>
      </c>
      <c r="R16" s="9">
        <v>1.07</v>
      </c>
      <c r="S16" s="9">
        <v>0.02</v>
      </c>
      <c r="T16" s="9">
        <v>865</v>
      </c>
      <c r="U16" s="9">
        <v>48</v>
      </c>
      <c r="V16" s="9">
        <v>214</v>
      </c>
      <c r="W16" s="9">
        <v>25</v>
      </c>
      <c r="X16" s="9">
        <v>2</v>
      </c>
      <c r="Y16" s="90">
        <v>100</v>
      </c>
      <c r="Z16" s="89">
        <v>100</v>
      </c>
      <c r="AA16" s="92">
        <v>41</v>
      </c>
      <c r="AG16" t="s">
        <v>143</v>
      </c>
    </row>
    <row r="17" spans="9:27" ht="18.75" customHeight="1" thickBot="1" x14ac:dyDescent="0.3">
      <c r="I17" s="9" t="s">
        <v>131</v>
      </c>
      <c r="J17" s="15">
        <v>2004</v>
      </c>
      <c r="K17" s="15">
        <v>516.59</v>
      </c>
      <c r="L17" s="15" t="s">
        <v>76</v>
      </c>
      <c r="M17" s="9">
        <v>14</v>
      </c>
      <c r="N17" s="9">
        <v>59</v>
      </c>
      <c r="O17" s="9">
        <v>34.200000000000003</v>
      </c>
      <c r="P17" s="9">
        <v>244.5</v>
      </c>
      <c r="Q17" s="9">
        <v>0.17</v>
      </c>
      <c r="R17" s="9">
        <v>0</v>
      </c>
      <c r="S17" s="9">
        <v>1</v>
      </c>
      <c r="T17" s="9">
        <v>783</v>
      </c>
      <c r="U17" s="9">
        <v>40</v>
      </c>
      <c r="V17" s="9">
        <v>126</v>
      </c>
      <c r="W17" s="9">
        <v>21</v>
      </c>
      <c r="X17" s="9">
        <v>2</v>
      </c>
      <c r="Y17" s="90">
        <v>180</v>
      </c>
      <c r="Z17" s="89">
        <v>200</v>
      </c>
      <c r="AA17" s="92">
        <v>19</v>
      </c>
    </row>
    <row r="18" spans="9:27" ht="18.75" customHeight="1" thickBot="1" x14ac:dyDescent="0.3">
      <c r="I18" s="9" t="s">
        <v>48</v>
      </c>
      <c r="J18" s="15"/>
      <c r="K18" s="15"/>
      <c r="L18" s="15" t="s">
        <v>76</v>
      </c>
      <c r="M18" s="9">
        <v>0</v>
      </c>
      <c r="N18" s="9">
        <v>0</v>
      </c>
      <c r="O18" s="9">
        <v>17</v>
      </c>
      <c r="P18" s="9">
        <v>132</v>
      </c>
      <c r="Q18" s="9">
        <v>0</v>
      </c>
      <c r="R18" s="9">
        <v>6</v>
      </c>
      <c r="S18" s="9">
        <v>0</v>
      </c>
      <c r="T18" s="9">
        <v>6</v>
      </c>
      <c r="U18" s="9">
        <v>9</v>
      </c>
      <c r="V18" s="9">
        <v>0</v>
      </c>
      <c r="W18" s="9">
        <v>4</v>
      </c>
      <c r="X18" s="9">
        <v>1</v>
      </c>
      <c r="Y18" s="84">
        <v>200</v>
      </c>
      <c r="Z18" s="79">
        <v>200</v>
      </c>
      <c r="AA18" s="92">
        <v>10</v>
      </c>
    </row>
    <row r="19" spans="9:27" ht="20.25" customHeight="1" thickBot="1" x14ac:dyDescent="0.3">
      <c r="I19" s="9" t="s">
        <v>49</v>
      </c>
      <c r="J19" s="15">
        <v>2004</v>
      </c>
      <c r="K19" s="15"/>
      <c r="L19" s="15" t="s">
        <v>83</v>
      </c>
      <c r="M19" s="9">
        <v>3.96</v>
      </c>
      <c r="N19" s="9">
        <v>0.66</v>
      </c>
      <c r="O19" s="9">
        <v>24.6</v>
      </c>
      <c r="P19" s="9">
        <v>123.6</v>
      </c>
      <c r="Q19" s="9">
        <v>0.69</v>
      </c>
      <c r="R19" s="9">
        <v>0</v>
      </c>
      <c r="S19" s="9">
        <v>6</v>
      </c>
      <c r="T19" s="9">
        <v>0.54</v>
      </c>
      <c r="U19" s="9">
        <v>13.8</v>
      </c>
      <c r="V19" s="9">
        <v>63.8</v>
      </c>
      <c r="W19" s="9">
        <v>15</v>
      </c>
      <c r="X19" s="9">
        <v>1.86</v>
      </c>
      <c r="Y19" s="84">
        <v>90</v>
      </c>
      <c r="Z19" s="79">
        <v>90</v>
      </c>
      <c r="AA19" s="96">
        <v>6</v>
      </c>
    </row>
    <row r="20" spans="9:27" ht="16.5" thickBot="1" x14ac:dyDescent="0.3">
      <c r="I20" s="84" t="s">
        <v>27</v>
      </c>
      <c r="J20" s="15"/>
      <c r="K20" s="15"/>
      <c r="L20" s="15"/>
      <c r="M20" s="84">
        <f>SUM(M14:M19)</f>
        <v>55.06</v>
      </c>
      <c r="N20" s="84">
        <f t="shared" ref="N20:X20" si="0">SUM(N14:N19)</f>
        <v>107.96</v>
      </c>
      <c r="O20" s="84">
        <f t="shared" si="0"/>
        <v>112.4</v>
      </c>
      <c r="P20" s="84">
        <f t="shared" si="0"/>
        <v>1243.0999999999999</v>
      </c>
      <c r="Q20" s="84">
        <f t="shared" si="0"/>
        <v>0.98</v>
      </c>
      <c r="R20" s="84">
        <f t="shared" si="0"/>
        <v>43.07</v>
      </c>
      <c r="S20" s="84">
        <f t="shared" si="0"/>
        <v>8.52</v>
      </c>
      <c r="T20" s="84">
        <f t="shared" si="0"/>
        <v>2453.7399999999998</v>
      </c>
      <c r="U20" s="84">
        <f t="shared" si="0"/>
        <v>163.80000000000001</v>
      </c>
      <c r="V20" s="84">
        <f t="shared" si="0"/>
        <v>513.79999999999995</v>
      </c>
      <c r="W20" s="84">
        <f t="shared" si="0"/>
        <v>100.33</v>
      </c>
      <c r="X20" s="84">
        <f t="shared" si="0"/>
        <v>10.26</v>
      </c>
      <c r="Y20" s="84">
        <v>1070.0999999999999</v>
      </c>
      <c r="Z20" s="79">
        <v>1154.0999999999999</v>
      </c>
      <c r="AA20" s="87">
        <v>119</v>
      </c>
    </row>
    <row r="21" spans="9:27" ht="16.5" thickBot="1" x14ac:dyDescent="0.3">
      <c r="I21" s="305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6"/>
      <c r="Y21" s="22"/>
      <c r="Z21" s="80"/>
    </row>
    <row r="22" spans="9:27" ht="18" customHeight="1" thickBot="1" x14ac:dyDescent="0.3">
      <c r="I22" s="9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4"/>
      <c r="Z22" s="79"/>
    </row>
    <row r="23" spans="9:27" ht="17.25" customHeight="1" thickBot="1" x14ac:dyDescent="0.3">
      <c r="I23" s="9"/>
      <c r="J23" s="15"/>
      <c r="K23" s="15"/>
      <c r="L23" s="1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4"/>
      <c r="Z23" s="79"/>
    </row>
    <row r="24" spans="9:27" ht="23.25" customHeight="1" thickBot="1" x14ac:dyDescent="0.3">
      <c r="I24" s="9"/>
      <c r="J24" s="15"/>
      <c r="K24" s="15"/>
      <c r="L24" s="1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4"/>
      <c r="Z24" s="79"/>
    </row>
    <row r="25" spans="9:27" ht="16.5" thickBot="1" x14ac:dyDescent="0.3">
      <c r="I25" s="84"/>
      <c r="J25" s="45"/>
      <c r="K25" s="45"/>
      <c r="L25" s="45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83"/>
    </row>
    <row r="26" spans="9:27" ht="19.5" customHeight="1" thickBot="1" x14ac:dyDescent="0.3">
      <c r="I26" s="84" t="s">
        <v>56</v>
      </c>
      <c r="J26" s="48"/>
      <c r="K26" s="52"/>
      <c r="L26" s="5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</row>
    <row r="27" spans="9:27" ht="18.75" customHeight="1" thickBot="1" x14ac:dyDescent="0.3">
      <c r="I27" s="33" t="s">
        <v>31</v>
      </c>
      <c r="J27" s="56"/>
      <c r="K27" s="56"/>
      <c r="L27" s="71" t="s">
        <v>104</v>
      </c>
      <c r="M27" s="55">
        <v>0</v>
      </c>
      <c r="N27" s="55">
        <v>0</v>
      </c>
      <c r="O27" s="55">
        <v>1</v>
      </c>
      <c r="P27" s="55">
        <v>7</v>
      </c>
      <c r="Q27" s="55">
        <v>0</v>
      </c>
      <c r="R27" s="55">
        <v>5</v>
      </c>
      <c r="S27" s="55">
        <v>4</v>
      </c>
      <c r="T27" s="55">
        <v>0.1</v>
      </c>
      <c r="U27" s="55">
        <v>12</v>
      </c>
      <c r="V27" s="55">
        <v>21</v>
      </c>
      <c r="W27" s="55">
        <v>7</v>
      </c>
      <c r="X27" s="55">
        <v>0</v>
      </c>
      <c r="Y27" s="57">
        <v>50</v>
      </c>
      <c r="Z27" s="36">
        <v>50</v>
      </c>
      <c r="AA27" s="95">
        <v>4</v>
      </c>
    </row>
    <row r="28" spans="9:27" ht="31.5" customHeight="1" thickBot="1" x14ac:dyDescent="0.3">
      <c r="I28" s="9" t="s">
        <v>128</v>
      </c>
      <c r="J28" s="15" t="s">
        <v>86</v>
      </c>
      <c r="K28" s="15"/>
      <c r="L28" s="15" t="s">
        <v>77</v>
      </c>
      <c r="M28" s="9">
        <v>15</v>
      </c>
      <c r="N28" s="9">
        <v>18</v>
      </c>
      <c r="O28" s="9">
        <v>11</v>
      </c>
      <c r="P28" s="9">
        <v>263</v>
      </c>
      <c r="Q28" s="9">
        <v>0</v>
      </c>
      <c r="R28" s="9">
        <v>0</v>
      </c>
      <c r="S28" s="9">
        <v>0</v>
      </c>
      <c r="T28" s="9">
        <v>921</v>
      </c>
      <c r="U28" s="9">
        <v>36</v>
      </c>
      <c r="V28" s="9">
        <v>143</v>
      </c>
      <c r="W28" s="9">
        <v>20</v>
      </c>
      <c r="X28" s="9">
        <v>2</v>
      </c>
      <c r="Y28" s="9">
        <v>100</v>
      </c>
      <c r="Z28" s="85">
        <v>100</v>
      </c>
      <c r="AA28" s="94">
        <v>37</v>
      </c>
    </row>
    <row r="29" spans="9:27" ht="18" customHeight="1" thickBot="1" x14ac:dyDescent="0.3">
      <c r="I29" s="39" t="s">
        <v>37</v>
      </c>
      <c r="J29" s="73">
        <v>2004</v>
      </c>
      <c r="K29" s="73">
        <v>534</v>
      </c>
      <c r="L29" s="73" t="s">
        <v>76</v>
      </c>
      <c r="M29" s="73">
        <v>3.6</v>
      </c>
      <c r="N29" s="73">
        <v>7.2</v>
      </c>
      <c r="O29" s="73">
        <v>14.4</v>
      </c>
      <c r="P29" s="73">
        <v>168</v>
      </c>
      <c r="Q29" s="73">
        <v>0</v>
      </c>
      <c r="R29" s="73">
        <v>17</v>
      </c>
      <c r="S29" s="73">
        <v>0</v>
      </c>
      <c r="T29" s="73">
        <v>1337</v>
      </c>
      <c r="U29" s="73">
        <v>113.4</v>
      </c>
      <c r="V29" s="73">
        <v>68.400000000000006</v>
      </c>
      <c r="W29" s="73">
        <v>34.200000000000003</v>
      </c>
      <c r="X29" s="73">
        <v>1.8</v>
      </c>
      <c r="Y29" s="73">
        <v>180</v>
      </c>
      <c r="Z29" s="70">
        <v>200</v>
      </c>
      <c r="AA29" s="97">
        <v>11</v>
      </c>
    </row>
    <row r="30" spans="9:27" ht="19.5" customHeight="1" thickBot="1" x14ac:dyDescent="0.3">
      <c r="I30" s="9" t="s">
        <v>32</v>
      </c>
      <c r="J30" s="15" t="s">
        <v>86</v>
      </c>
      <c r="K30" s="15" t="s">
        <v>85</v>
      </c>
      <c r="L30" s="15" t="s">
        <v>79</v>
      </c>
      <c r="M30" s="9">
        <v>0</v>
      </c>
      <c r="N30" s="9">
        <v>0</v>
      </c>
      <c r="O30" s="9">
        <v>15</v>
      </c>
      <c r="P30" s="9">
        <v>86</v>
      </c>
      <c r="Q30" s="9">
        <v>0</v>
      </c>
      <c r="R30" s="9">
        <v>3</v>
      </c>
      <c r="S30" s="9">
        <v>0</v>
      </c>
      <c r="T30" s="9">
        <v>1</v>
      </c>
      <c r="U30" s="9">
        <v>16</v>
      </c>
      <c r="V30" s="9">
        <v>18</v>
      </c>
      <c r="W30" s="9">
        <v>0</v>
      </c>
      <c r="X30" s="9">
        <v>1</v>
      </c>
      <c r="Y30" s="9">
        <v>200</v>
      </c>
      <c r="Z30" s="85">
        <v>200</v>
      </c>
      <c r="AA30" s="94">
        <v>2</v>
      </c>
    </row>
    <row r="31" spans="9:27" ht="20.25" customHeight="1" thickBot="1" x14ac:dyDescent="0.3">
      <c r="I31" s="9" t="s">
        <v>129</v>
      </c>
      <c r="J31" s="15"/>
      <c r="K31" s="15"/>
      <c r="L31" s="15" t="s">
        <v>76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1"/>
      <c r="AA31">
        <v>22</v>
      </c>
    </row>
    <row r="32" spans="9:27" ht="20.25" customHeight="1" thickBot="1" x14ac:dyDescent="0.3">
      <c r="I32" s="9" t="s">
        <v>75</v>
      </c>
      <c r="J32" s="15"/>
      <c r="K32" s="15"/>
      <c r="L32" s="15" t="s">
        <v>29</v>
      </c>
      <c r="M32" s="9">
        <v>0.9</v>
      </c>
      <c r="N32" s="9">
        <v>0</v>
      </c>
      <c r="O32" s="9">
        <v>8.4</v>
      </c>
      <c r="P32" s="9">
        <v>38</v>
      </c>
      <c r="Q32" s="9">
        <v>0.02</v>
      </c>
      <c r="R32" s="9">
        <v>60</v>
      </c>
      <c r="S32" s="9">
        <v>0.05</v>
      </c>
      <c r="T32" s="9">
        <v>0</v>
      </c>
      <c r="U32" s="9">
        <v>34</v>
      </c>
      <c r="V32" s="9">
        <v>23</v>
      </c>
      <c r="W32" s="9">
        <v>0</v>
      </c>
      <c r="X32" s="9">
        <v>0.3</v>
      </c>
      <c r="Y32" s="90">
        <v>100</v>
      </c>
      <c r="Z32" s="89">
        <v>100</v>
      </c>
      <c r="AA32" s="92">
        <v>8</v>
      </c>
    </row>
    <row r="33" spans="9:27" ht="16.5" customHeight="1" thickBot="1" x14ac:dyDescent="0.3">
      <c r="I33" s="9" t="s">
        <v>49</v>
      </c>
      <c r="J33" s="15">
        <v>2004</v>
      </c>
      <c r="K33" s="15"/>
      <c r="L33" s="15" t="s">
        <v>83</v>
      </c>
      <c r="M33" s="9">
        <v>6</v>
      </c>
      <c r="N33" s="9">
        <v>1.1000000000000001</v>
      </c>
      <c r="O33" s="9">
        <v>30.6</v>
      </c>
      <c r="P33" s="9">
        <v>163</v>
      </c>
      <c r="Q33" s="9">
        <v>0.69</v>
      </c>
      <c r="R33" s="9">
        <v>0</v>
      </c>
      <c r="S33" s="9">
        <v>6</v>
      </c>
      <c r="T33" s="9">
        <v>135</v>
      </c>
      <c r="U33" s="9">
        <v>31.7</v>
      </c>
      <c r="V33" s="9">
        <v>142.19999999999999</v>
      </c>
      <c r="W33" s="9">
        <v>42.5</v>
      </c>
      <c r="X33" s="9">
        <v>3.6</v>
      </c>
      <c r="Y33" s="9">
        <v>45</v>
      </c>
      <c r="Z33" s="85">
        <v>90</v>
      </c>
      <c r="AA33" s="96">
        <v>6</v>
      </c>
    </row>
    <row r="34" spans="9:27" ht="16.5" thickBot="1" x14ac:dyDescent="0.3">
      <c r="I34" s="84" t="s">
        <v>27</v>
      </c>
      <c r="J34" s="49"/>
      <c r="K34" s="49"/>
      <c r="L34" s="49"/>
      <c r="M34" s="50">
        <f t="shared" ref="M34:X34" si="1">SUM(M27:M33)</f>
        <v>25.5</v>
      </c>
      <c r="N34" s="50">
        <f t="shared" si="1"/>
        <v>26.3</v>
      </c>
      <c r="O34" s="50">
        <f t="shared" si="1"/>
        <v>80.400000000000006</v>
      </c>
      <c r="P34" s="50">
        <f t="shared" si="1"/>
        <v>725</v>
      </c>
      <c r="Q34" s="50">
        <f t="shared" si="1"/>
        <v>0.71</v>
      </c>
      <c r="R34" s="50">
        <f t="shared" si="1"/>
        <v>85</v>
      </c>
      <c r="S34" s="50">
        <f t="shared" si="1"/>
        <v>10.050000000000001</v>
      </c>
      <c r="T34" s="50">
        <f t="shared" si="1"/>
        <v>2394.1</v>
      </c>
      <c r="U34" s="50">
        <f t="shared" si="1"/>
        <v>243.1</v>
      </c>
      <c r="V34" s="50">
        <f t="shared" si="1"/>
        <v>415.59999999999997</v>
      </c>
      <c r="W34" s="50">
        <f t="shared" si="1"/>
        <v>103.7</v>
      </c>
      <c r="X34" s="50">
        <f t="shared" si="1"/>
        <v>8.6999999999999993</v>
      </c>
      <c r="Y34" s="50">
        <v>601.4</v>
      </c>
      <c r="Z34" s="51">
        <v>727</v>
      </c>
      <c r="AA34" s="87">
        <v>88</v>
      </c>
    </row>
  </sheetData>
  <mergeCells count="12">
    <mergeCell ref="Y4:Z4"/>
    <mergeCell ref="I6:X6"/>
    <mergeCell ref="I13:X13"/>
    <mergeCell ref="I21:X21"/>
    <mergeCell ref="I4:I5"/>
    <mergeCell ref="J4:J5"/>
    <mergeCell ref="K4:K5"/>
    <mergeCell ref="L4:L5"/>
    <mergeCell ref="M4:O4"/>
    <mergeCell ref="P4:P5"/>
    <mergeCell ref="Q4:T4"/>
    <mergeCell ref="U4:X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"/>
  <sheetViews>
    <sheetView view="pageBreakPreview" zoomScaleNormal="50" zoomScaleSheetLayoutView="100" workbookViewId="0">
      <selection activeCell="AB10" sqref="AB10"/>
    </sheetView>
  </sheetViews>
  <sheetFormatPr defaultRowHeight="15" x14ac:dyDescent="0.25"/>
  <cols>
    <col min="1" max="1" width="0.28515625" customWidth="1"/>
    <col min="2" max="3" width="0.140625" hidden="1" customWidth="1"/>
    <col min="4" max="4" width="3.42578125" hidden="1" customWidth="1"/>
    <col min="5" max="6" width="8.85546875" hidden="1" customWidth="1"/>
    <col min="7" max="7" width="9.140625" hidden="1" customWidth="1"/>
    <col min="8" max="8" width="30.5703125" customWidth="1"/>
    <col min="9" max="9" width="9.7109375" customWidth="1"/>
    <col min="10" max="10" width="10.28515625" customWidth="1"/>
    <col min="11" max="11" width="10.42578125" customWidth="1"/>
  </cols>
  <sheetData>
    <row r="1" spans="8:26" ht="1.5" customHeight="1" thickBot="1" x14ac:dyDescent="0.3"/>
    <row r="2" spans="8:26" ht="16.5" customHeight="1" thickBot="1" x14ac:dyDescent="0.3">
      <c r="H2" s="320" t="s">
        <v>39</v>
      </c>
      <c r="I2" s="378" t="s">
        <v>1</v>
      </c>
      <c r="J2" s="374" t="s">
        <v>89</v>
      </c>
      <c r="K2" s="381" t="s">
        <v>90</v>
      </c>
      <c r="L2" s="309" t="s">
        <v>6</v>
      </c>
      <c r="M2" s="309"/>
      <c r="N2" s="310"/>
      <c r="O2" s="320" t="s">
        <v>35</v>
      </c>
      <c r="P2" s="315" t="s">
        <v>7</v>
      </c>
      <c r="Q2" s="324"/>
      <c r="R2" s="324"/>
      <c r="S2" s="316"/>
      <c r="T2" s="315" t="s">
        <v>8</v>
      </c>
      <c r="U2" s="324"/>
      <c r="V2" s="324"/>
      <c r="W2" s="316"/>
      <c r="X2" s="315" t="s">
        <v>9</v>
      </c>
      <c r="Y2" s="316"/>
    </row>
    <row r="3" spans="8:26" ht="30.75" customHeight="1" thickBot="1" x14ac:dyDescent="0.3">
      <c r="H3" s="321"/>
      <c r="I3" s="379"/>
      <c r="J3" s="380"/>
      <c r="K3" s="382"/>
      <c r="L3" s="82" t="s">
        <v>10</v>
      </c>
      <c r="M3" s="81" t="s">
        <v>11</v>
      </c>
      <c r="N3" s="81" t="s">
        <v>12</v>
      </c>
      <c r="O3" s="321"/>
      <c r="P3" s="81" t="s">
        <v>36</v>
      </c>
      <c r="Q3" s="81" t="s">
        <v>13</v>
      </c>
      <c r="R3" s="81" t="s">
        <v>14</v>
      </c>
      <c r="S3" s="81" t="s">
        <v>15</v>
      </c>
      <c r="T3" s="81" t="s">
        <v>16</v>
      </c>
      <c r="U3" s="81" t="s">
        <v>17</v>
      </c>
      <c r="V3" s="81" t="s">
        <v>18</v>
      </c>
      <c r="W3" s="81" t="s">
        <v>19</v>
      </c>
      <c r="X3" s="81" t="s">
        <v>51</v>
      </c>
      <c r="Y3" s="86" t="s">
        <v>52</v>
      </c>
    </row>
    <row r="4" spans="8:26" ht="16.5" customHeight="1" thickBot="1" x14ac:dyDescent="0.3">
      <c r="H4" s="305" t="s">
        <v>53</v>
      </c>
      <c r="I4" s="307"/>
      <c r="J4" s="366"/>
      <c r="K4" s="366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6"/>
      <c r="X4" s="22"/>
      <c r="Y4" s="80"/>
    </row>
    <row r="5" spans="8:26" ht="19.5" customHeight="1" thickBot="1" x14ac:dyDescent="0.3">
      <c r="H5" s="9" t="s">
        <v>139</v>
      </c>
      <c r="I5" s="15">
        <v>2004</v>
      </c>
      <c r="J5" s="15" t="s">
        <v>88</v>
      </c>
      <c r="K5" s="15" t="s">
        <v>121</v>
      </c>
      <c r="L5" s="9">
        <v>11</v>
      </c>
      <c r="M5" s="9">
        <v>18</v>
      </c>
      <c r="N5" s="9">
        <v>3</v>
      </c>
      <c r="O5" s="9">
        <v>233.1</v>
      </c>
      <c r="P5" s="9">
        <v>0</v>
      </c>
      <c r="Q5" s="9">
        <v>1</v>
      </c>
      <c r="R5" s="9">
        <v>0</v>
      </c>
      <c r="S5" s="9">
        <v>933</v>
      </c>
      <c r="T5" s="9">
        <v>91</v>
      </c>
      <c r="U5" s="9">
        <v>190</v>
      </c>
      <c r="V5" s="9">
        <v>16</v>
      </c>
      <c r="W5" s="9">
        <v>2</v>
      </c>
      <c r="X5" s="84">
        <v>210</v>
      </c>
      <c r="Y5" s="79">
        <v>210</v>
      </c>
      <c r="Z5" s="92">
        <v>15</v>
      </c>
    </row>
    <row r="6" spans="8:26" ht="21" customHeight="1" thickBot="1" x14ac:dyDescent="0.3">
      <c r="H6" s="9" t="s">
        <v>126</v>
      </c>
      <c r="I6" s="15"/>
      <c r="J6" s="15"/>
      <c r="K6" s="15" t="s">
        <v>103</v>
      </c>
      <c r="L6" s="9">
        <v>3.9</v>
      </c>
      <c r="M6" s="9">
        <v>6.4</v>
      </c>
      <c r="N6" s="9">
        <v>1</v>
      </c>
      <c r="O6" s="9">
        <v>75.3</v>
      </c>
      <c r="P6" s="9">
        <v>0</v>
      </c>
      <c r="Q6" s="9">
        <v>0.3</v>
      </c>
      <c r="R6" s="9">
        <v>0</v>
      </c>
      <c r="S6" s="9">
        <v>333</v>
      </c>
      <c r="T6" s="9">
        <v>32.5</v>
      </c>
      <c r="U6" s="9">
        <v>67.8</v>
      </c>
      <c r="V6" s="9">
        <v>5.7</v>
      </c>
      <c r="W6" s="9">
        <v>0.7</v>
      </c>
      <c r="X6" s="84">
        <v>25</v>
      </c>
      <c r="Y6" s="79">
        <v>25</v>
      </c>
      <c r="Z6" s="92">
        <v>9.25</v>
      </c>
    </row>
    <row r="7" spans="8:26" ht="33" customHeight="1" thickBot="1" x14ac:dyDescent="0.3">
      <c r="H7" s="39" t="s">
        <v>21</v>
      </c>
      <c r="I7" s="39">
        <v>2004</v>
      </c>
      <c r="J7" s="39">
        <v>1</v>
      </c>
      <c r="K7" s="39" t="s">
        <v>22</v>
      </c>
      <c r="L7" s="73">
        <v>0</v>
      </c>
      <c r="M7" s="73">
        <v>8</v>
      </c>
      <c r="N7" s="73">
        <v>0</v>
      </c>
      <c r="O7" s="73">
        <v>75</v>
      </c>
      <c r="P7" s="73">
        <v>0</v>
      </c>
      <c r="Q7" s="73">
        <v>0</v>
      </c>
      <c r="R7" s="73">
        <v>0</v>
      </c>
      <c r="S7" s="73">
        <v>1</v>
      </c>
      <c r="T7" s="73">
        <v>1</v>
      </c>
      <c r="U7" s="73">
        <v>2</v>
      </c>
      <c r="V7" s="73">
        <v>0</v>
      </c>
      <c r="W7" s="73">
        <v>0</v>
      </c>
      <c r="X7" s="74">
        <v>10</v>
      </c>
      <c r="Y7" s="75">
        <v>10</v>
      </c>
      <c r="Z7" s="93">
        <v>2.75</v>
      </c>
    </row>
    <row r="8" spans="8:26" ht="19.5" customHeight="1" thickBot="1" x14ac:dyDescent="0.3">
      <c r="H8" s="9" t="s">
        <v>23</v>
      </c>
      <c r="I8" s="15">
        <v>2004</v>
      </c>
      <c r="J8" s="15">
        <v>5</v>
      </c>
      <c r="K8" s="15" t="s">
        <v>137</v>
      </c>
      <c r="L8" s="9">
        <v>4.25</v>
      </c>
      <c r="M8" s="9">
        <v>5.37</v>
      </c>
      <c r="N8" s="9">
        <v>0</v>
      </c>
      <c r="O8" s="9">
        <v>66.599999999999994</v>
      </c>
      <c r="P8" s="9">
        <v>0.06</v>
      </c>
      <c r="Q8" s="9">
        <v>0.28999999999999998</v>
      </c>
      <c r="R8" s="9">
        <v>0.08</v>
      </c>
      <c r="S8" s="9">
        <v>2</v>
      </c>
      <c r="T8" s="9">
        <v>120</v>
      </c>
      <c r="U8" s="9">
        <v>1</v>
      </c>
      <c r="V8" s="9">
        <v>16.600000000000001</v>
      </c>
      <c r="W8" s="9">
        <v>0.2</v>
      </c>
      <c r="X8" s="84">
        <v>12</v>
      </c>
      <c r="Y8" s="79">
        <v>12</v>
      </c>
      <c r="Z8" s="92">
        <v>10.8</v>
      </c>
    </row>
    <row r="9" spans="8:26" ht="27.75" customHeight="1" thickBot="1" x14ac:dyDescent="0.3">
      <c r="H9" s="9" t="s">
        <v>32</v>
      </c>
      <c r="I9" s="15" t="s">
        <v>86</v>
      </c>
      <c r="J9" s="15" t="s">
        <v>85</v>
      </c>
      <c r="K9" s="15" t="s">
        <v>79</v>
      </c>
      <c r="L9" s="9">
        <v>0</v>
      </c>
      <c r="M9" s="9">
        <v>0</v>
      </c>
      <c r="N9" s="9">
        <v>15</v>
      </c>
      <c r="O9" s="9">
        <v>86</v>
      </c>
      <c r="P9" s="9">
        <v>0</v>
      </c>
      <c r="Q9" s="9">
        <v>3</v>
      </c>
      <c r="R9" s="9">
        <v>0</v>
      </c>
      <c r="S9" s="9">
        <v>1</v>
      </c>
      <c r="T9" s="9">
        <v>16</v>
      </c>
      <c r="U9" s="9">
        <v>18</v>
      </c>
      <c r="V9" s="9">
        <v>0</v>
      </c>
      <c r="W9" s="9">
        <v>1</v>
      </c>
      <c r="X9" s="9">
        <v>200</v>
      </c>
      <c r="Y9" s="91">
        <v>200</v>
      </c>
      <c r="Z9" s="94">
        <v>2</v>
      </c>
    </row>
    <row r="10" spans="8:26" ht="20.25" customHeight="1" thickBot="1" x14ac:dyDescent="0.3">
      <c r="H10" s="9" t="s">
        <v>26</v>
      </c>
      <c r="I10" s="15"/>
      <c r="J10" s="15"/>
      <c r="K10" s="15" t="s">
        <v>83</v>
      </c>
      <c r="L10" s="9">
        <v>7</v>
      </c>
      <c r="M10" s="9">
        <v>1</v>
      </c>
      <c r="N10" s="9">
        <v>44</v>
      </c>
      <c r="O10" s="9">
        <v>214</v>
      </c>
      <c r="P10" s="9">
        <v>0.04</v>
      </c>
      <c r="Q10" s="9">
        <v>0</v>
      </c>
      <c r="R10" s="9">
        <v>0</v>
      </c>
      <c r="S10" s="9">
        <v>449</v>
      </c>
      <c r="T10" s="9">
        <v>18</v>
      </c>
      <c r="U10" s="9">
        <v>59</v>
      </c>
      <c r="V10" s="9">
        <v>13</v>
      </c>
      <c r="W10" s="9">
        <v>1</v>
      </c>
      <c r="X10" s="84">
        <v>90</v>
      </c>
      <c r="Y10" s="79">
        <v>90</v>
      </c>
      <c r="Z10" s="92">
        <v>6</v>
      </c>
    </row>
    <row r="11" spans="8:26" ht="16.5" thickBot="1" x14ac:dyDescent="0.3">
      <c r="H11" s="84" t="s">
        <v>27</v>
      </c>
      <c r="I11" s="15"/>
      <c r="J11" s="15"/>
      <c r="K11" s="15"/>
      <c r="L11" s="84">
        <v>28.15</v>
      </c>
      <c r="M11" s="84">
        <v>28.6</v>
      </c>
      <c r="N11" s="84">
        <v>130.4</v>
      </c>
      <c r="O11" s="84">
        <v>736.2</v>
      </c>
      <c r="P11" s="84">
        <v>0.13</v>
      </c>
      <c r="Q11" s="84">
        <f t="shared" ref="Q11:V11" si="0">SUM(Q5:Q8)</f>
        <v>1.59</v>
      </c>
      <c r="R11" s="84">
        <f t="shared" si="0"/>
        <v>0.08</v>
      </c>
      <c r="S11" s="84">
        <v>1339</v>
      </c>
      <c r="T11" s="84">
        <f t="shared" si="0"/>
        <v>244.5</v>
      </c>
      <c r="U11" s="84">
        <f t="shared" si="0"/>
        <v>260.8</v>
      </c>
      <c r="V11" s="84">
        <f t="shared" si="0"/>
        <v>38.299999999999997</v>
      </c>
      <c r="W11" s="84">
        <v>4</v>
      </c>
      <c r="X11" s="84">
        <v>736.2</v>
      </c>
      <c r="Y11" s="79">
        <v>736.2</v>
      </c>
      <c r="Z11" s="92">
        <v>46</v>
      </c>
    </row>
    <row r="12" spans="8:26" ht="16.5" thickBot="1" x14ac:dyDescent="0.3">
      <c r="H12" s="305" t="s">
        <v>73</v>
      </c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6"/>
      <c r="X12" s="22"/>
      <c r="Y12" s="80"/>
    </row>
    <row r="13" spans="8:26" ht="31.5" customHeight="1" thickBot="1" x14ac:dyDescent="0.3">
      <c r="H13" s="9" t="s">
        <v>106</v>
      </c>
      <c r="I13" s="15">
        <v>2004</v>
      </c>
      <c r="J13" s="15">
        <v>43</v>
      </c>
      <c r="K13" s="15" t="s">
        <v>77</v>
      </c>
      <c r="L13" s="9">
        <v>2</v>
      </c>
      <c r="M13" s="9">
        <v>5.0999999999999996</v>
      </c>
      <c r="N13" s="9">
        <v>10</v>
      </c>
      <c r="O13" s="9">
        <v>89</v>
      </c>
      <c r="P13" s="9">
        <v>0.1</v>
      </c>
      <c r="Q13" s="9">
        <v>36</v>
      </c>
      <c r="R13" s="9">
        <v>1</v>
      </c>
      <c r="S13" s="9">
        <v>787</v>
      </c>
      <c r="T13" s="9">
        <v>51</v>
      </c>
      <c r="U13" s="9">
        <v>32</v>
      </c>
      <c r="V13" s="9">
        <v>17</v>
      </c>
      <c r="W13" s="9">
        <v>1</v>
      </c>
      <c r="X13" s="90">
        <v>80</v>
      </c>
      <c r="Y13" s="89">
        <v>100</v>
      </c>
      <c r="Z13" s="92">
        <v>7</v>
      </c>
    </row>
    <row r="14" spans="8:26" ht="33" customHeight="1" thickBot="1" x14ac:dyDescent="0.3">
      <c r="H14" s="9" t="s">
        <v>138</v>
      </c>
      <c r="I14" s="15" t="s">
        <v>86</v>
      </c>
      <c r="J14" s="15" t="s">
        <v>132</v>
      </c>
      <c r="K14" s="15" t="s">
        <v>133</v>
      </c>
      <c r="L14" s="9">
        <v>13</v>
      </c>
      <c r="M14" s="9">
        <v>13</v>
      </c>
      <c r="N14" s="9">
        <v>24</v>
      </c>
      <c r="O14" s="9">
        <v>265</v>
      </c>
      <c r="P14" s="9">
        <v>0</v>
      </c>
      <c r="Q14" s="9">
        <v>107</v>
      </c>
      <c r="R14" s="9">
        <v>1</v>
      </c>
      <c r="S14" s="9">
        <v>844</v>
      </c>
      <c r="T14" s="9">
        <v>132</v>
      </c>
      <c r="U14" s="9">
        <v>129</v>
      </c>
      <c r="V14" s="9">
        <v>58</v>
      </c>
      <c r="W14" s="9">
        <v>2</v>
      </c>
      <c r="X14" s="84">
        <v>275</v>
      </c>
      <c r="Y14" s="79">
        <v>275</v>
      </c>
      <c r="Z14" s="92">
        <v>26</v>
      </c>
    </row>
    <row r="15" spans="8:26" ht="28.5" customHeight="1" thickBot="1" x14ac:dyDescent="0.3">
      <c r="H15" s="9" t="s">
        <v>134</v>
      </c>
      <c r="I15" s="15" t="s">
        <v>86</v>
      </c>
      <c r="J15" s="15" t="s">
        <v>135</v>
      </c>
      <c r="K15" s="15" t="s">
        <v>136</v>
      </c>
      <c r="L15" s="9">
        <v>26</v>
      </c>
      <c r="M15" s="9">
        <v>40</v>
      </c>
      <c r="N15" s="9">
        <v>51</v>
      </c>
      <c r="O15" s="9">
        <v>690</v>
      </c>
      <c r="P15" s="9">
        <v>2</v>
      </c>
      <c r="Q15" s="9">
        <v>3</v>
      </c>
      <c r="R15" s="9">
        <v>2</v>
      </c>
      <c r="S15" s="9">
        <v>1176</v>
      </c>
      <c r="T15" s="9">
        <v>30</v>
      </c>
      <c r="U15" s="9">
        <v>120</v>
      </c>
      <c r="V15" s="9">
        <v>43</v>
      </c>
      <c r="W15" s="9">
        <v>1</v>
      </c>
      <c r="X15" s="84">
        <v>275</v>
      </c>
      <c r="Y15" s="89">
        <v>275</v>
      </c>
      <c r="Z15" s="92">
        <v>55</v>
      </c>
    </row>
    <row r="16" spans="8:26" ht="23.25" customHeight="1" thickBot="1" x14ac:dyDescent="0.3">
      <c r="H16" s="9" t="s">
        <v>48</v>
      </c>
      <c r="I16" s="15"/>
      <c r="J16" s="15"/>
      <c r="K16" s="15" t="s">
        <v>76</v>
      </c>
      <c r="L16" s="9">
        <v>0</v>
      </c>
      <c r="M16" s="9">
        <v>0</v>
      </c>
      <c r="N16" s="9">
        <v>17</v>
      </c>
      <c r="O16" s="9">
        <v>132</v>
      </c>
      <c r="P16" s="9">
        <v>0</v>
      </c>
      <c r="Q16" s="9">
        <v>6</v>
      </c>
      <c r="R16" s="9">
        <v>0</v>
      </c>
      <c r="S16" s="9">
        <v>6</v>
      </c>
      <c r="T16" s="9">
        <v>9</v>
      </c>
      <c r="U16" s="9">
        <v>0</v>
      </c>
      <c r="V16" s="9">
        <v>4</v>
      </c>
      <c r="W16" s="9">
        <v>1</v>
      </c>
      <c r="X16" s="90">
        <v>200</v>
      </c>
      <c r="Y16" s="89">
        <v>200</v>
      </c>
      <c r="Z16" s="92">
        <v>5</v>
      </c>
    </row>
    <row r="17" spans="8:26" ht="24" customHeight="1" thickBot="1" x14ac:dyDescent="0.3">
      <c r="H17" s="9" t="s">
        <v>49</v>
      </c>
      <c r="I17" s="15">
        <v>2004</v>
      </c>
      <c r="J17" s="15"/>
      <c r="K17" s="15" t="s">
        <v>83</v>
      </c>
      <c r="L17" s="9">
        <v>3.96</v>
      </c>
      <c r="M17" s="9">
        <v>0.66</v>
      </c>
      <c r="N17" s="9">
        <v>24.6</v>
      </c>
      <c r="O17" s="9">
        <v>123.6</v>
      </c>
      <c r="P17" s="9">
        <v>0.69</v>
      </c>
      <c r="Q17" s="9">
        <v>0</v>
      </c>
      <c r="R17" s="9">
        <v>6</v>
      </c>
      <c r="S17" s="9">
        <v>0.54</v>
      </c>
      <c r="T17" s="9">
        <v>13.8</v>
      </c>
      <c r="U17" s="9">
        <v>63.8</v>
      </c>
      <c r="V17" s="9">
        <v>15</v>
      </c>
      <c r="W17" s="9">
        <v>1.86</v>
      </c>
      <c r="X17" s="84">
        <v>90</v>
      </c>
      <c r="Y17" s="79">
        <v>90</v>
      </c>
      <c r="Z17" s="88">
        <v>6</v>
      </c>
    </row>
    <row r="18" spans="8:26" ht="16.5" thickBot="1" x14ac:dyDescent="0.3">
      <c r="H18" s="84" t="s">
        <v>27</v>
      </c>
      <c r="I18" s="15"/>
      <c r="J18" s="15"/>
      <c r="K18" s="15"/>
      <c r="L18" s="84">
        <f>SUM(L13:L17)</f>
        <v>44.96</v>
      </c>
      <c r="M18" s="84">
        <f t="shared" ref="M18:W18" si="1">SUM(M13:M17)</f>
        <v>58.76</v>
      </c>
      <c r="N18" s="84">
        <f t="shared" si="1"/>
        <v>126.6</v>
      </c>
      <c r="O18" s="84">
        <f t="shared" si="1"/>
        <v>1299.5999999999999</v>
      </c>
      <c r="P18" s="84">
        <f t="shared" si="1"/>
        <v>2.79</v>
      </c>
      <c r="Q18" s="84">
        <f t="shared" si="1"/>
        <v>152</v>
      </c>
      <c r="R18" s="84">
        <f t="shared" si="1"/>
        <v>10</v>
      </c>
      <c r="S18" s="84">
        <f t="shared" si="1"/>
        <v>2813.54</v>
      </c>
      <c r="T18" s="84">
        <f t="shared" si="1"/>
        <v>235.8</v>
      </c>
      <c r="U18" s="84">
        <f t="shared" si="1"/>
        <v>344.8</v>
      </c>
      <c r="V18" s="84">
        <f t="shared" si="1"/>
        <v>137</v>
      </c>
      <c r="W18" s="84">
        <f t="shared" si="1"/>
        <v>6.86</v>
      </c>
      <c r="X18" s="84">
        <v>1070.0999999999999</v>
      </c>
      <c r="Y18" s="79">
        <v>1154.0999999999999</v>
      </c>
      <c r="Z18" s="88">
        <v>99</v>
      </c>
    </row>
  </sheetData>
  <mergeCells count="11">
    <mergeCell ref="X2:Y2"/>
    <mergeCell ref="H4:W4"/>
    <mergeCell ref="H12:W12"/>
    <mergeCell ref="H2:H3"/>
    <mergeCell ref="I2:I3"/>
    <mergeCell ref="J2:J3"/>
    <mergeCell ref="K2:K3"/>
    <mergeCell ref="L2:N2"/>
    <mergeCell ref="O2:O3"/>
    <mergeCell ref="P2:S2"/>
    <mergeCell ref="T2:W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showGridLines="0" zoomScale="85" zoomScaleNormal="85" workbookViewId="0">
      <selection activeCell="Y12" sqref="Y12"/>
    </sheetView>
  </sheetViews>
  <sheetFormatPr defaultColWidth="9.140625" defaultRowHeight="15.75" x14ac:dyDescent="0.25"/>
  <cols>
    <col min="1" max="1" width="30.85546875" style="5" customWidth="1"/>
    <col min="2" max="2" width="11.140625" style="5" customWidth="1"/>
    <col min="3" max="3" width="10.28515625" style="5" customWidth="1"/>
    <col min="4" max="4" width="11.140625" style="5" customWidth="1"/>
    <col min="5" max="5" width="8.28515625" style="5" customWidth="1"/>
    <col min="6" max="6" width="8" style="5" customWidth="1"/>
    <col min="7" max="7" width="8.5703125" style="5" customWidth="1"/>
    <col min="8" max="8" width="9.7109375" style="5" customWidth="1"/>
    <col min="9" max="9" width="7.85546875" style="5" customWidth="1"/>
    <col min="10" max="10" width="7" style="5" customWidth="1"/>
    <col min="11" max="11" width="7.5703125" style="5" customWidth="1"/>
    <col min="12" max="12" width="8.42578125" style="5" customWidth="1"/>
    <col min="13" max="13" width="8.5703125" style="5" customWidth="1"/>
    <col min="14" max="14" width="9.28515625" style="5" customWidth="1"/>
    <col min="15" max="15" width="7.5703125" style="5" customWidth="1"/>
    <col min="16" max="16" width="7.85546875" style="5" customWidth="1"/>
    <col min="17" max="17" width="7.28515625" style="5" customWidth="1"/>
    <col min="18" max="18" width="7.7109375" style="5" customWidth="1"/>
    <col min="19" max="16384" width="9.140625" style="5"/>
  </cols>
  <sheetData>
    <row r="1" spans="1:27" ht="35.25" customHeight="1" thickBot="1" x14ac:dyDescent="0.3">
      <c r="A1" s="4"/>
      <c r="B1" s="3"/>
      <c r="C1" s="3"/>
      <c r="D1" s="3"/>
      <c r="E1" s="3"/>
      <c r="F1" s="3"/>
      <c r="G1" s="32" t="s">
        <v>164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ht="35.25" customHeight="1" thickBot="1" x14ac:dyDescent="0.3">
      <c r="A2" s="267" t="s">
        <v>0</v>
      </c>
      <c r="B2" s="267" t="s">
        <v>1</v>
      </c>
      <c r="C2" s="244" t="s">
        <v>2</v>
      </c>
      <c r="D2" s="174" t="s">
        <v>4</v>
      </c>
      <c r="E2" s="264" t="s">
        <v>6</v>
      </c>
      <c r="F2" s="265"/>
      <c r="G2" s="266"/>
      <c r="H2" s="267" t="s">
        <v>35</v>
      </c>
      <c r="I2" s="258" t="s">
        <v>7</v>
      </c>
      <c r="J2" s="259"/>
      <c r="K2" s="259"/>
      <c r="L2" s="260"/>
      <c r="M2" s="258" t="s">
        <v>8</v>
      </c>
      <c r="N2" s="259"/>
      <c r="O2" s="259"/>
      <c r="P2" s="260"/>
      <c r="Q2" s="2"/>
      <c r="R2" s="2"/>
      <c r="S2" s="2"/>
      <c r="T2" s="2"/>
      <c r="U2" s="2"/>
    </row>
    <row r="3" spans="1:27" ht="38.25" thickBot="1" x14ac:dyDescent="0.3">
      <c r="A3" s="268"/>
      <c r="B3" s="268"/>
      <c r="C3" s="244" t="s">
        <v>3</v>
      </c>
      <c r="D3" s="174" t="s">
        <v>5</v>
      </c>
      <c r="E3" s="174" t="s">
        <v>10</v>
      </c>
      <c r="F3" s="174" t="s">
        <v>11</v>
      </c>
      <c r="G3" s="174" t="s">
        <v>12</v>
      </c>
      <c r="H3" s="268"/>
      <c r="I3" s="174" t="s">
        <v>36</v>
      </c>
      <c r="J3" s="174" t="s">
        <v>13</v>
      </c>
      <c r="K3" s="174" t="s">
        <v>14</v>
      </c>
      <c r="L3" s="174" t="s">
        <v>159</v>
      </c>
      <c r="M3" s="174" t="s">
        <v>16</v>
      </c>
      <c r="N3" s="174" t="s">
        <v>17</v>
      </c>
      <c r="O3" s="174" t="s">
        <v>18</v>
      </c>
      <c r="P3" s="174" t="s">
        <v>19</v>
      </c>
      <c r="Q3" s="3"/>
      <c r="R3" s="3"/>
      <c r="S3" s="3"/>
      <c r="T3" s="3"/>
      <c r="U3" s="3"/>
    </row>
    <row r="4" spans="1:27" s="24" customFormat="1" ht="15" customHeight="1" x14ac:dyDescent="0.25">
      <c r="A4" s="261" t="s">
        <v>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30"/>
      <c r="R4" s="30"/>
      <c r="S4" s="30"/>
      <c r="T4" s="30"/>
      <c r="U4" s="30"/>
    </row>
    <row r="5" spans="1:27" ht="18.75" customHeight="1" x14ac:dyDescent="0.3">
      <c r="A5" s="252" t="s">
        <v>240</v>
      </c>
      <c r="B5" s="180">
        <v>2011</v>
      </c>
      <c r="C5" s="180">
        <v>181</v>
      </c>
      <c r="D5" s="180" t="s">
        <v>233</v>
      </c>
      <c r="E5" s="180">
        <v>8.3800000000000008</v>
      </c>
      <c r="F5" s="180">
        <v>8.17</v>
      </c>
      <c r="G5" s="180">
        <v>28.78</v>
      </c>
      <c r="H5" s="180">
        <v>222.2</v>
      </c>
      <c r="I5" s="180">
        <v>0.43</v>
      </c>
      <c r="J5" s="180">
        <v>0.89</v>
      </c>
      <c r="K5" s="180">
        <v>0.04</v>
      </c>
      <c r="L5" s="180">
        <v>0.43</v>
      </c>
      <c r="M5" s="180">
        <v>101.9</v>
      </c>
      <c r="N5" s="180">
        <v>90.05</v>
      </c>
      <c r="O5" s="180">
        <v>15.47</v>
      </c>
      <c r="P5" s="253">
        <v>0.36</v>
      </c>
      <c r="Q5" s="3"/>
      <c r="R5" s="3">
        <f>PRODUCT(E5,4)</f>
        <v>33.520000000000003</v>
      </c>
      <c r="S5" s="3">
        <f>PRODUCT(F5,9)</f>
        <v>73.53</v>
      </c>
      <c r="T5" s="3">
        <f>PRODUCT(G5,4)</f>
        <v>115.12</v>
      </c>
      <c r="U5" s="3">
        <f>SUM(R5,S5,T5)</f>
        <v>222.17000000000002</v>
      </c>
    </row>
    <row r="6" spans="1:27" ht="15.75" customHeight="1" x14ac:dyDescent="0.3">
      <c r="A6" s="252" t="s">
        <v>241</v>
      </c>
      <c r="B6" s="180">
        <v>2011</v>
      </c>
      <c r="C6" s="180">
        <v>3</v>
      </c>
      <c r="D6" s="181" t="s">
        <v>194</v>
      </c>
      <c r="E6" s="180">
        <v>6.25</v>
      </c>
      <c r="F6" s="180">
        <v>7.86</v>
      </c>
      <c r="G6" s="180">
        <v>14.83</v>
      </c>
      <c r="H6" s="180">
        <v>155</v>
      </c>
      <c r="I6" s="180">
        <v>0.56000000000000005</v>
      </c>
      <c r="J6" s="180">
        <v>0.11</v>
      </c>
      <c r="K6" s="180">
        <v>0.06</v>
      </c>
      <c r="L6" s="180">
        <v>0.47</v>
      </c>
      <c r="M6" s="180">
        <v>139.19999999999999</v>
      </c>
      <c r="N6" s="180">
        <v>96</v>
      </c>
      <c r="O6" s="180">
        <v>9.4499999999999993</v>
      </c>
      <c r="P6" s="253">
        <v>0.49</v>
      </c>
      <c r="Q6" s="3"/>
      <c r="R6" s="3">
        <f t="shared" ref="R6:R19" si="0">PRODUCT(E6,4)</f>
        <v>25</v>
      </c>
      <c r="S6" s="3">
        <f t="shared" ref="S6:S19" si="1">PRODUCT(F6,9)</f>
        <v>70.740000000000009</v>
      </c>
      <c r="T6" s="3">
        <f t="shared" ref="T6:T19" si="2">PRODUCT(G6,4)</f>
        <v>59.32</v>
      </c>
      <c r="U6" s="3">
        <f t="shared" ref="U6:U19" si="3">SUM(R6,S6,T6)</f>
        <v>155.06</v>
      </c>
    </row>
    <row r="7" spans="1:27" ht="15.75" customHeight="1" x14ac:dyDescent="0.3">
      <c r="A7" s="252" t="s">
        <v>24</v>
      </c>
      <c r="B7" s="180">
        <v>2011</v>
      </c>
      <c r="C7" s="180">
        <v>379</v>
      </c>
      <c r="D7" s="181" t="s">
        <v>25</v>
      </c>
      <c r="E7" s="180">
        <v>3.6</v>
      </c>
      <c r="F7" s="180">
        <v>2.67</v>
      </c>
      <c r="G7" s="180">
        <v>29.2</v>
      </c>
      <c r="H7" s="180">
        <v>155.19999999999999</v>
      </c>
      <c r="I7" s="180">
        <v>0.14000000000000001</v>
      </c>
      <c r="J7" s="180">
        <v>1.47</v>
      </c>
      <c r="K7" s="180">
        <v>0.02</v>
      </c>
      <c r="L7" s="180">
        <v>0.01</v>
      </c>
      <c r="M7" s="180">
        <v>158.69999999999999</v>
      </c>
      <c r="N7" s="180">
        <v>132</v>
      </c>
      <c r="O7" s="180">
        <v>29.33</v>
      </c>
      <c r="P7" s="253">
        <v>2.4</v>
      </c>
      <c r="Q7" s="3"/>
      <c r="R7" s="3">
        <f t="shared" si="0"/>
        <v>14.4</v>
      </c>
      <c r="S7" s="3">
        <f t="shared" si="1"/>
        <v>24.03</v>
      </c>
      <c r="T7" s="3">
        <f t="shared" si="2"/>
        <v>116.8</v>
      </c>
      <c r="U7" s="3">
        <f t="shared" si="3"/>
        <v>155.22999999999999</v>
      </c>
    </row>
    <row r="8" spans="1:27" ht="19.5" thickBot="1" x14ac:dyDescent="0.35">
      <c r="A8" s="252" t="s">
        <v>234</v>
      </c>
      <c r="B8" s="180"/>
      <c r="C8" s="180"/>
      <c r="D8" s="180" t="s">
        <v>161</v>
      </c>
      <c r="E8" s="180">
        <v>2.37</v>
      </c>
      <c r="F8" s="180">
        <v>0.3</v>
      </c>
      <c r="G8" s="180">
        <v>14.4</v>
      </c>
      <c r="H8" s="180">
        <v>69.78</v>
      </c>
      <c r="I8" s="180">
        <v>0</v>
      </c>
      <c r="J8" s="180">
        <v>0</v>
      </c>
      <c r="K8" s="180">
        <v>0</v>
      </c>
      <c r="L8" s="180">
        <v>0</v>
      </c>
      <c r="M8" s="180">
        <v>6.9</v>
      </c>
      <c r="N8" s="180">
        <v>26.1</v>
      </c>
      <c r="O8" s="180">
        <v>9.9</v>
      </c>
      <c r="P8" s="253">
        <v>1</v>
      </c>
      <c r="Q8" s="3"/>
      <c r="R8" s="3">
        <f t="shared" si="0"/>
        <v>9.48</v>
      </c>
      <c r="S8" s="3">
        <f t="shared" si="1"/>
        <v>2.6999999999999997</v>
      </c>
      <c r="T8" s="3">
        <f t="shared" si="2"/>
        <v>57.6</v>
      </c>
      <c r="U8" s="3">
        <f t="shared" si="3"/>
        <v>69.78</v>
      </c>
    </row>
    <row r="9" spans="1:27" ht="19.5" thickBot="1" x14ac:dyDescent="0.35">
      <c r="A9" s="243" t="s">
        <v>27</v>
      </c>
      <c r="B9" s="176" t="s">
        <v>123</v>
      </c>
      <c r="C9" s="176"/>
      <c r="D9" s="176"/>
      <c r="E9" s="177">
        <f t="shared" ref="E9:P9" si="4">SUM(E5:E8)</f>
        <v>20.6</v>
      </c>
      <c r="F9" s="177">
        <f t="shared" si="4"/>
        <v>19.000000000000004</v>
      </c>
      <c r="G9" s="177">
        <f t="shared" si="4"/>
        <v>87.210000000000008</v>
      </c>
      <c r="H9" s="177">
        <f t="shared" si="4"/>
        <v>602.17999999999995</v>
      </c>
      <c r="I9" s="177">
        <f t="shared" si="4"/>
        <v>1.1299999999999999</v>
      </c>
      <c r="J9" s="177">
        <f t="shared" si="4"/>
        <v>2.4699999999999998</v>
      </c>
      <c r="K9" s="177">
        <f t="shared" si="4"/>
        <v>0.12000000000000001</v>
      </c>
      <c r="L9" s="177">
        <f t="shared" si="4"/>
        <v>0.90999999999999992</v>
      </c>
      <c r="M9" s="177">
        <f t="shared" si="4"/>
        <v>406.69999999999993</v>
      </c>
      <c r="N9" s="177">
        <f t="shared" si="4"/>
        <v>344.15000000000003</v>
      </c>
      <c r="O9" s="177">
        <f t="shared" si="4"/>
        <v>64.150000000000006</v>
      </c>
      <c r="P9" s="177">
        <f t="shared" si="4"/>
        <v>4.25</v>
      </c>
      <c r="Q9" s="72"/>
      <c r="R9" s="3">
        <f t="shared" si="0"/>
        <v>82.4</v>
      </c>
      <c r="S9" s="3">
        <f t="shared" si="1"/>
        <v>171.00000000000003</v>
      </c>
      <c r="T9" s="3">
        <f t="shared" si="2"/>
        <v>348.84000000000003</v>
      </c>
      <c r="U9" s="3">
        <f t="shared" si="3"/>
        <v>602.24</v>
      </c>
    </row>
    <row r="10" spans="1:27" s="24" customFormat="1" ht="19.5" customHeight="1" x14ac:dyDescent="0.25">
      <c r="A10" s="261" t="s">
        <v>28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3"/>
      <c r="Q10" s="30"/>
      <c r="R10" s="3">
        <f t="shared" si="0"/>
        <v>4</v>
      </c>
      <c r="S10" s="3">
        <f t="shared" si="1"/>
        <v>9</v>
      </c>
      <c r="T10" s="3">
        <f t="shared" si="2"/>
        <v>4</v>
      </c>
      <c r="U10" s="3">
        <f t="shared" si="3"/>
        <v>17</v>
      </c>
    </row>
    <row r="11" spans="1:27" s="3" customFormat="1" ht="18" customHeight="1" x14ac:dyDescent="0.25">
      <c r="A11" s="252" t="s">
        <v>31</v>
      </c>
      <c r="B11" s="251"/>
      <c r="C11" s="251"/>
      <c r="D11" s="179" t="s">
        <v>183</v>
      </c>
      <c r="E11" s="179">
        <v>0.82</v>
      </c>
      <c r="F11" s="179">
        <v>0.31</v>
      </c>
      <c r="G11" s="179">
        <v>2.1800000000000002</v>
      </c>
      <c r="H11" s="179">
        <v>14.79</v>
      </c>
      <c r="I11" s="179">
        <v>0</v>
      </c>
      <c r="J11" s="179">
        <v>5</v>
      </c>
      <c r="K11" s="179">
        <v>0</v>
      </c>
      <c r="L11" s="179">
        <v>0</v>
      </c>
      <c r="M11" s="179">
        <v>12</v>
      </c>
      <c r="N11" s="179">
        <v>21</v>
      </c>
      <c r="O11" s="179">
        <v>15</v>
      </c>
      <c r="P11" s="257">
        <v>0</v>
      </c>
      <c r="Q11" s="30"/>
      <c r="R11" s="3">
        <f t="shared" si="0"/>
        <v>3.28</v>
      </c>
      <c r="S11" s="3">
        <f t="shared" si="1"/>
        <v>2.79</v>
      </c>
      <c r="T11" s="3">
        <f t="shared" si="2"/>
        <v>8.7200000000000006</v>
      </c>
      <c r="U11" s="3">
        <f t="shared" si="3"/>
        <v>14.790000000000001</v>
      </c>
    </row>
    <row r="12" spans="1:27" ht="30.75" customHeight="1" x14ac:dyDescent="0.3">
      <c r="A12" s="252" t="s">
        <v>242</v>
      </c>
      <c r="B12" s="180">
        <v>2011</v>
      </c>
      <c r="C12" s="180">
        <v>88</v>
      </c>
      <c r="D12" s="180" t="s">
        <v>235</v>
      </c>
      <c r="E12" s="180">
        <v>4.95</v>
      </c>
      <c r="F12" s="180">
        <v>7.15</v>
      </c>
      <c r="G12" s="180">
        <v>13.45</v>
      </c>
      <c r="H12" s="180">
        <v>138</v>
      </c>
      <c r="I12" s="180">
        <v>0.31</v>
      </c>
      <c r="J12" s="180">
        <v>4.9400000000000004</v>
      </c>
      <c r="K12" s="180">
        <v>0.03</v>
      </c>
      <c r="L12" s="180">
        <v>0.02</v>
      </c>
      <c r="M12" s="180">
        <v>73.459999999999994</v>
      </c>
      <c r="N12" s="180">
        <v>245.1</v>
      </c>
      <c r="O12" s="180">
        <v>48.39</v>
      </c>
      <c r="P12" s="253">
        <v>1.82</v>
      </c>
      <c r="Q12" s="72"/>
      <c r="R12" s="3">
        <f t="shared" si="0"/>
        <v>19.8</v>
      </c>
      <c r="S12" s="3">
        <f t="shared" si="1"/>
        <v>64.350000000000009</v>
      </c>
      <c r="T12" s="3">
        <f t="shared" si="2"/>
        <v>53.8</v>
      </c>
      <c r="U12" s="3">
        <f t="shared" si="3"/>
        <v>137.94999999999999</v>
      </c>
    </row>
    <row r="13" spans="1:27" ht="31.5" customHeight="1" x14ac:dyDescent="0.3">
      <c r="A13" s="252" t="s">
        <v>243</v>
      </c>
      <c r="B13" s="180">
        <v>2011</v>
      </c>
      <c r="C13" s="180">
        <v>262</v>
      </c>
      <c r="D13" s="248" t="s">
        <v>213</v>
      </c>
      <c r="E13" s="180">
        <v>10.46</v>
      </c>
      <c r="F13" s="180">
        <v>11.1</v>
      </c>
      <c r="G13" s="180">
        <v>2.2799999999999998</v>
      </c>
      <c r="H13" s="180">
        <v>150.86000000000001</v>
      </c>
      <c r="I13" s="180">
        <v>0.4</v>
      </c>
      <c r="J13" s="180">
        <v>0</v>
      </c>
      <c r="K13" s="180">
        <v>0</v>
      </c>
      <c r="L13" s="180">
        <v>6.59</v>
      </c>
      <c r="M13" s="180">
        <v>24.25</v>
      </c>
      <c r="N13" s="180">
        <v>211.5</v>
      </c>
      <c r="O13" s="180">
        <v>50.6</v>
      </c>
      <c r="P13" s="253">
        <v>2.2000000000000002</v>
      </c>
      <c r="Q13" s="72"/>
      <c r="R13" s="3">
        <f t="shared" si="0"/>
        <v>41.84</v>
      </c>
      <c r="S13" s="3">
        <f t="shared" si="1"/>
        <v>99.899999999999991</v>
      </c>
      <c r="T13" s="3">
        <f t="shared" si="2"/>
        <v>9.1199999999999992</v>
      </c>
      <c r="U13" s="3">
        <f t="shared" si="3"/>
        <v>150.86000000000001</v>
      </c>
      <c r="V13" s="68"/>
      <c r="W13" s="68"/>
      <c r="X13" s="68"/>
      <c r="Y13" s="68"/>
      <c r="Z13" s="68"/>
      <c r="AA13" s="68"/>
    </row>
    <row r="14" spans="1:27" ht="16.5" customHeight="1" x14ac:dyDescent="0.3">
      <c r="A14" s="252" t="s">
        <v>244</v>
      </c>
      <c r="B14" s="180">
        <v>2011</v>
      </c>
      <c r="C14" s="180">
        <v>128</v>
      </c>
      <c r="D14" s="248" t="s">
        <v>171</v>
      </c>
      <c r="E14" s="180">
        <v>3.1</v>
      </c>
      <c r="F14" s="180">
        <v>9.16</v>
      </c>
      <c r="G14" s="180">
        <v>27.99</v>
      </c>
      <c r="H14" s="180">
        <v>206.8</v>
      </c>
      <c r="I14" s="180">
        <v>0.15</v>
      </c>
      <c r="J14" s="180">
        <v>17.8</v>
      </c>
      <c r="K14" s="180">
        <v>0.05</v>
      </c>
      <c r="L14" s="180">
        <v>2.4</v>
      </c>
      <c r="M14" s="180">
        <v>41.68</v>
      </c>
      <c r="N14" s="180">
        <v>87.03</v>
      </c>
      <c r="O14" s="180">
        <v>27.39</v>
      </c>
      <c r="P14" s="253">
        <v>1.03</v>
      </c>
      <c r="Q14" s="72"/>
      <c r="R14" s="3">
        <f t="shared" si="0"/>
        <v>12.4</v>
      </c>
      <c r="S14" s="3">
        <f t="shared" si="1"/>
        <v>82.44</v>
      </c>
      <c r="T14" s="3">
        <f t="shared" si="2"/>
        <v>111.96</v>
      </c>
      <c r="U14" s="3">
        <f t="shared" si="3"/>
        <v>206.8</v>
      </c>
      <c r="V14" s="68"/>
      <c r="W14" s="68"/>
      <c r="X14" s="68"/>
      <c r="Y14" s="68"/>
      <c r="Z14" s="68"/>
      <c r="AA14" s="68"/>
    </row>
    <row r="15" spans="1:27" s="3" customFormat="1" ht="37.5" x14ac:dyDescent="0.3">
      <c r="A15" s="252" t="s">
        <v>245</v>
      </c>
      <c r="B15" s="180">
        <v>2011</v>
      </c>
      <c r="C15" s="180">
        <v>388</v>
      </c>
      <c r="D15" s="180" t="s">
        <v>25</v>
      </c>
      <c r="E15" s="180">
        <v>0.4</v>
      </c>
      <c r="F15" s="180">
        <v>0.27</v>
      </c>
      <c r="G15" s="180">
        <v>17.2</v>
      </c>
      <c r="H15" s="180">
        <v>72.8</v>
      </c>
      <c r="I15" s="180">
        <v>0.33</v>
      </c>
      <c r="J15" s="180">
        <v>12</v>
      </c>
      <c r="K15" s="180">
        <v>0</v>
      </c>
      <c r="L15" s="180">
        <v>0.27</v>
      </c>
      <c r="M15" s="180">
        <v>6.9</v>
      </c>
      <c r="N15" s="180">
        <v>31.8</v>
      </c>
      <c r="O15" s="180">
        <v>7.5</v>
      </c>
      <c r="P15" s="253">
        <v>0.93</v>
      </c>
      <c r="R15" s="3">
        <f t="shared" si="0"/>
        <v>1.6</v>
      </c>
      <c r="S15" s="3">
        <f t="shared" si="1"/>
        <v>2.4300000000000002</v>
      </c>
      <c r="T15" s="3">
        <f t="shared" si="2"/>
        <v>68.8</v>
      </c>
      <c r="U15" s="3">
        <f t="shared" si="3"/>
        <v>72.83</v>
      </c>
    </row>
    <row r="16" spans="1:27" s="3" customFormat="1" ht="37.5" x14ac:dyDescent="0.3">
      <c r="A16" s="252" t="s">
        <v>238</v>
      </c>
      <c r="B16" s="180"/>
      <c r="C16" s="180"/>
      <c r="D16" s="248" t="s">
        <v>239</v>
      </c>
      <c r="E16" s="180">
        <v>2.69</v>
      </c>
      <c r="F16" s="180">
        <v>0.53</v>
      </c>
      <c r="G16" s="180">
        <v>23.71</v>
      </c>
      <c r="H16" s="180">
        <v>110.35</v>
      </c>
      <c r="I16" s="180">
        <v>0</v>
      </c>
      <c r="J16" s="180">
        <v>0</v>
      </c>
      <c r="K16" s="180">
        <v>0</v>
      </c>
      <c r="L16" s="180">
        <v>0</v>
      </c>
      <c r="M16" s="180">
        <v>6.9</v>
      </c>
      <c r="N16" s="180">
        <v>26.1</v>
      </c>
      <c r="O16" s="180">
        <v>9.9</v>
      </c>
      <c r="P16" s="253">
        <v>1</v>
      </c>
      <c r="R16" s="3">
        <f t="shared" si="0"/>
        <v>10.76</v>
      </c>
      <c r="S16" s="3">
        <f t="shared" si="1"/>
        <v>4.7700000000000005</v>
      </c>
      <c r="T16" s="3">
        <f t="shared" si="2"/>
        <v>94.84</v>
      </c>
      <c r="U16" s="3">
        <f t="shared" si="3"/>
        <v>110.37</v>
      </c>
    </row>
    <row r="17" spans="1:27" ht="15.75" customHeight="1" thickBot="1" x14ac:dyDescent="0.35">
      <c r="A17" s="254" t="s">
        <v>234</v>
      </c>
      <c r="B17" s="249"/>
      <c r="C17" s="249"/>
      <c r="D17" s="250" t="s">
        <v>184</v>
      </c>
      <c r="E17" s="249">
        <v>4.74</v>
      </c>
      <c r="F17" s="249">
        <v>0.6</v>
      </c>
      <c r="G17" s="249">
        <v>28.8</v>
      </c>
      <c r="H17" s="249">
        <v>140</v>
      </c>
      <c r="I17" s="249">
        <v>0</v>
      </c>
      <c r="J17" s="249">
        <v>0</v>
      </c>
      <c r="K17" s="249">
        <v>0</v>
      </c>
      <c r="L17" s="249">
        <v>2</v>
      </c>
      <c r="M17" s="249">
        <v>16</v>
      </c>
      <c r="N17" s="249">
        <v>71</v>
      </c>
      <c r="O17" s="249">
        <v>21</v>
      </c>
      <c r="P17" s="255">
        <v>2</v>
      </c>
      <c r="Q17" s="3"/>
      <c r="R17" s="3">
        <f t="shared" si="0"/>
        <v>18.96</v>
      </c>
      <c r="S17" s="3">
        <f t="shared" si="1"/>
        <v>5.3999999999999995</v>
      </c>
      <c r="T17" s="3">
        <f t="shared" si="2"/>
        <v>115.2</v>
      </c>
      <c r="U17" s="3">
        <f t="shared" si="3"/>
        <v>139.56</v>
      </c>
      <c r="V17" s="68"/>
      <c r="W17" s="68"/>
      <c r="X17" s="68"/>
      <c r="Y17" s="68"/>
      <c r="Z17" s="68"/>
      <c r="AA17" s="68"/>
    </row>
    <row r="18" spans="1:27" ht="19.5" thickBot="1" x14ac:dyDescent="0.35">
      <c r="A18" s="243" t="s">
        <v>27</v>
      </c>
      <c r="B18" s="176"/>
      <c r="C18" s="176"/>
      <c r="D18" s="176"/>
      <c r="E18" s="177">
        <f>SUM(E11:E17)</f>
        <v>27.160000000000004</v>
      </c>
      <c r="F18" s="177">
        <f t="shared" ref="F18:P18" si="5">SUM(F11:F17)</f>
        <v>29.12</v>
      </c>
      <c r="G18" s="177">
        <f t="shared" si="5"/>
        <v>115.61</v>
      </c>
      <c r="H18" s="177">
        <f t="shared" si="5"/>
        <v>833.6</v>
      </c>
      <c r="I18" s="177">
        <f t="shared" si="5"/>
        <v>1.19</v>
      </c>
      <c r="J18" s="177">
        <f t="shared" si="5"/>
        <v>39.74</v>
      </c>
      <c r="K18" s="177">
        <f t="shared" si="5"/>
        <v>0.08</v>
      </c>
      <c r="L18" s="177">
        <f t="shared" si="5"/>
        <v>11.28</v>
      </c>
      <c r="M18" s="177">
        <f t="shared" si="5"/>
        <v>181.19</v>
      </c>
      <c r="N18" s="177">
        <f t="shared" si="5"/>
        <v>693.53</v>
      </c>
      <c r="O18" s="177">
        <f t="shared" si="5"/>
        <v>179.78</v>
      </c>
      <c r="P18" s="177">
        <f t="shared" si="5"/>
        <v>8.98</v>
      </c>
      <c r="Q18" s="3"/>
      <c r="R18" s="3">
        <f t="shared" si="0"/>
        <v>108.64000000000001</v>
      </c>
      <c r="S18" s="3">
        <f t="shared" si="1"/>
        <v>262.08</v>
      </c>
      <c r="T18" s="3">
        <f t="shared" si="2"/>
        <v>462.44</v>
      </c>
      <c r="U18" s="3">
        <f t="shared" si="3"/>
        <v>833.16000000000008</v>
      </c>
      <c r="V18" s="68"/>
      <c r="W18" s="68"/>
      <c r="X18" s="68"/>
      <c r="Y18" s="68"/>
      <c r="Z18" s="68"/>
      <c r="AA18" s="68"/>
    </row>
    <row r="19" spans="1:27" s="24" customFormat="1" ht="19.5" thickBot="1" x14ac:dyDescent="0.35">
      <c r="A19" s="245"/>
      <c r="B19" s="176"/>
      <c r="C19" s="247"/>
      <c r="D19" s="176"/>
      <c r="E19" s="246">
        <f>SUM(E9,E18)</f>
        <v>47.760000000000005</v>
      </c>
      <c r="F19" s="246">
        <f t="shared" ref="F19:P19" si="6">SUM(F9,F18)</f>
        <v>48.120000000000005</v>
      </c>
      <c r="G19" s="246">
        <f t="shared" si="6"/>
        <v>202.82</v>
      </c>
      <c r="H19" s="246">
        <f t="shared" si="6"/>
        <v>1435.78</v>
      </c>
      <c r="I19" s="246">
        <f t="shared" si="6"/>
        <v>2.3199999999999998</v>
      </c>
      <c r="J19" s="246">
        <f t="shared" si="6"/>
        <v>42.21</v>
      </c>
      <c r="K19" s="246">
        <f t="shared" si="6"/>
        <v>0.2</v>
      </c>
      <c r="L19" s="246">
        <f t="shared" si="6"/>
        <v>12.19</v>
      </c>
      <c r="M19" s="246">
        <f t="shared" si="6"/>
        <v>587.88999999999987</v>
      </c>
      <c r="N19" s="246">
        <f t="shared" si="6"/>
        <v>1037.68</v>
      </c>
      <c r="O19" s="246">
        <f t="shared" si="6"/>
        <v>243.93</v>
      </c>
      <c r="P19" s="256">
        <f t="shared" si="6"/>
        <v>13.23</v>
      </c>
      <c r="Q19" s="3"/>
      <c r="R19" s="3">
        <f t="shared" si="0"/>
        <v>191.04000000000002</v>
      </c>
      <c r="S19" s="3">
        <f t="shared" si="1"/>
        <v>433.08000000000004</v>
      </c>
      <c r="T19" s="3">
        <f t="shared" si="2"/>
        <v>811.28</v>
      </c>
      <c r="U19" s="3">
        <f t="shared" si="3"/>
        <v>1435.4</v>
      </c>
      <c r="V19" s="69"/>
      <c r="W19" s="69"/>
      <c r="X19" s="69"/>
      <c r="Y19" s="69"/>
      <c r="Z19" s="69"/>
      <c r="AA19" s="69"/>
    </row>
    <row r="20" spans="1:27" ht="24" customHeight="1" x14ac:dyDescent="0.25">
      <c r="U20" s="68"/>
      <c r="V20" s="68"/>
    </row>
    <row r="21" spans="1:27" x14ac:dyDescent="0.25">
      <c r="U21" s="68"/>
      <c r="V21" s="68"/>
    </row>
    <row r="22" spans="1:27" x14ac:dyDescent="0.25">
      <c r="B22" s="10"/>
      <c r="U22" s="68"/>
      <c r="V22" s="68"/>
    </row>
  </sheetData>
  <printOptions horizontalCentered="1" verticalCentered="1"/>
  <pageMargins left="0.25" right="0.25" top="0.75" bottom="0.75" header="0.3" footer="0.3"/>
  <pageSetup paperSize="9" scale="8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workbookViewId="0">
      <selection activeCell="K5" sqref="K5"/>
    </sheetView>
  </sheetViews>
  <sheetFormatPr defaultColWidth="9.140625" defaultRowHeight="15.75" x14ac:dyDescent="0.25"/>
  <cols>
    <col min="1" max="1" width="30.5703125" style="5" customWidth="1"/>
    <col min="2" max="2" width="11.85546875" style="16" customWidth="1"/>
    <col min="3" max="3" width="10.140625" style="16" customWidth="1"/>
    <col min="4" max="4" width="9" style="16" customWidth="1"/>
    <col min="5" max="5" width="7.7109375" style="5" customWidth="1"/>
    <col min="6" max="6" width="8" style="5" customWidth="1"/>
    <col min="7" max="7" width="8.140625" style="5" customWidth="1"/>
    <col min="8" max="8" width="9.7109375" style="5" customWidth="1"/>
    <col min="9" max="9" width="8.28515625" style="5" customWidth="1"/>
    <col min="10" max="10" width="7.7109375" style="5" customWidth="1"/>
    <col min="11" max="11" width="7.85546875" style="5" customWidth="1"/>
    <col min="12" max="12" width="8.85546875" style="5" customWidth="1"/>
    <col min="13" max="13" width="8" style="5" customWidth="1"/>
    <col min="14" max="14" width="7.85546875" style="5" customWidth="1"/>
    <col min="15" max="15" width="7.42578125" style="5" customWidth="1"/>
    <col min="16" max="16" width="7.28515625" style="5" customWidth="1"/>
    <col min="17" max="17" width="9.140625" style="5"/>
    <col min="18" max="18" width="8.5703125" style="5" customWidth="1"/>
    <col min="19" max="16384" width="9.140625" style="5"/>
  </cols>
  <sheetData>
    <row r="1" spans="1:19" ht="16.5" thickBot="1" x14ac:dyDescent="0.3">
      <c r="G1" s="43" t="s">
        <v>92</v>
      </c>
    </row>
    <row r="2" spans="1:19" ht="35.25" customHeight="1" thickBot="1" x14ac:dyDescent="0.3">
      <c r="A2" s="311" t="s">
        <v>39</v>
      </c>
      <c r="B2" s="313" t="s">
        <v>1</v>
      </c>
      <c r="C2" s="62" t="s">
        <v>2</v>
      </c>
      <c r="D2" s="62" t="s">
        <v>4</v>
      </c>
      <c r="E2" s="305" t="s">
        <v>6</v>
      </c>
      <c r="F2" s="307"/>
      <c r="G2" s="306"/>
      <c r="H2" s="311" t="s">
        <v>40</v>
      </c>
      <c r="I2" s="305" t="s">
        <v>7</v>
      </c>
      <c r="J2" s="307"/>
      <c r="K2" s="307"/>
      <c r="L2" s="306"/>
      <c r="M2" s="305" t="s">
        <v>8</v>
      </c>
      <c r="N2" s="307"/>
      <c r="O2" s="307"/>
      <c r="P2" s="306"/>
      <c r="Q2" s="305" t="s">
        <v>9</v>
      </c>
      <c r="R2" s="306"/>
    </row>
    <row r="3" spans="1:19" ht="33" customHeight="1" thickBot="1" x14ac:dyDescent="0.3">
      <c r="A3" s="312"/>
      <c r="B3" s="314"/>
      <c r="C3" s="63" t="s">
        <v>3</v>
      </c>
      <c r="D3" s="63" t="s">
        <v>5</v>
      </c>
      <c r="E3" s="22" t="s">
        <v>10</v>
      </c>
      <c r="F3" s="22" t="s">
        <v>11</v>
      </c>
      <c r="G3" s="22" t="s">
        <v>12</v>
      </c>
      <c r="H3" s="312"/>
      <c r="I3" s="22" t="s">
        <v>36</v>
      </c>
      <c r="J3" s="22" t="s">
        <v>13</v>
      </c>
      <c r="K3" s="22" t="s">
        <v>14</v>
      </c>
      <c r="L3" s="22" t="s">
        <v>159</v>
      </c>
      <c r="M3" s="22" t="s">
        <v>16</v>
      </c>
      <c r="N3" s="22" t="s">
        <v>17</v>
      </c>
      <c r="O3" s="22" t="s">
        <v>18</v>
      </c>
      <c r="P3" s="22" t="s">
        <v>19</v>
      </c>
      <c r="Q3" s="63" t="s">
        <v>125</v>
      </c>
      <c r="R3" s="78" t="s">
        <v>147</v>
      </c>
    </row>
    <row r="4" spans="1:19" s="24" customFormat="1" ht="22.5" customHeight="1" thickBot="1" x14ac:dyDescent="0.3">
      <c r="A4" s="305" t="s">
        <v>41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6"/>
      <c r="Q4" s="22"/>
      <c r="R4" s="23"/>
    </row>
    <row r="5" spans="1:19" s="24" customFormat="1" ht="20.25" customHeight="1" thickBot="1" x14ac:dyDescent="0.3">
      <c r="A5" s="39" t="s">
        <v>110</v>
      </c>
      <c r="B5" s="39">
        <v>2004</v>
      </c>
      <c r="C5" s="39">
        <v>311</v>
      </c>
      <c r="D5" s="39" t="s">
        <v>171</v>
      </c>
      <c r="E5" s="39">
        <v>3</v>
      </c>
      <c r="F5" s="39">
        <v>14</v>
      </c>
      <c r="G5" s="39">
        <v>28</v>
      </c>
      <c r="H5" s="39">
        <v>208</v>
      </c>
      <c r="I5" s="39">
        <v>0</v>
      </c>
      <c r="J5" s="39">
        <v>1</v>
      </c>
      <c r="K5" s="39">
        <v>0</v>
      </c>
      <c r="L5" s="39">
        <v>803</v>
      </c>
      <c r="M5" s="39">
        <v>78</v>
      </c>
      <c r="N5" s="39">
        <v>67</v>
      </c>
      <c r="O5" s="39">
        <v>11</v>
      </c>
      <c r="P5" s="39">
        <v>0</v>
      </c>
      <c r="Q5" s="242">
        <v>150</v>
      </c>
      <c r="R5" s="241">
        <v>200</v>
      </c>
    </row>
    <row r="6" spans="1:19" ht="15.75" customHeight="1" thickBot="1" x14ac:dyDescent="0.3">
      <c r="A6" s="105" t="s">
        <v>190</v>
      </c>
      <c r="B6" s="103">
        <v>2004</v>
      </c>
      <c r="C6" s="103">
        <v>6</v>
      </c>
      <c r="D6" s="112" t="s">
        <v>194</v>
      </c>
      <c r="E6" s="103">
        <v>6</v>
      </c>
      <c r="F6" s="103">
        <v>10</v>
      </c>
      <c r="G6" s="103">
        <v>11</v>
      </c>
      <c r="H6" s="103">
        <v>115</v>
      </c>
      <c r="I6" s="103">
        <v>0.15</v>
      </c>
      <c r="J6" s="103">
        <v>0</v>
      </c>
      <c r="K6" s="103">
        <v>4</v>
      </c>
      <c r="L6" s="103">
        <v>331</v>
      </c>
      <c r="M6" s="103">
        <v>11.6</v>
      </c>
      <c r="N6" s="103">
        <v>71</v>
      </c>
      <c r="O6" s="103">
        <v>8</v>
      </c>
      <c r="P6" s="103">
        <v>0</v>
      </c>
      <c r="Q6" s="114">
        <v>15</v>
      </c>
      <c r="R6" s="114">
        <v>20</v>
      </c>
    </row>
    <row r="7" spans="1:19" ht="21" customHeight="1" thickBot="1" x14ac:dyDescent="0.3">
      <c r="A7" s="9" t="s">
        <v>42</v>
      </c>
      <c r="B7" s="59">
        <v>2004</v>
      </c>
      <c r="C7" s="59" t="s">
        <v>111</v>
      </c>
      <c r="D7" s="59" t="s">
        <v>25</v>
      </c>
      <c r="E7" s="39">
        <v>4</v>
      </c>
      <c r="F7" s="39">
        <v>4</v>
      </c>
      <c r="G7" s="39">
        <v>26</v>
      </c>
      <c r="H7" s="39">
        <v>149</v>
      </c>
      <c r="I7" s="39">
        <v>0</v>
      </c>
      <c r="J7" s="39">
        <v>1</v>
      </c>
      <c r="K7" s="39">
        <v>0</v>
      </c>
      <c r="L7" s="39">
        <v>51</v>
      </c>
      <c r="M7" s="39">
        <v>123</v>
      </c>
      <c r="N7" s="39">
        <v>116</v>
      </c>
      <c r="O7" s="39">
        <v>22</v>
      </c>
      <c r="P7" s="34">
        <v>1</v>
      </c>
      <c r="Q7" s="60">
        <v>200</v>
      </c>
      <c r="R7" s="113">
        <v>200</v>
      </c>
    </row>
    <row r="8" spans="1:19" ht="18" customHeight="1" thickBot="1" x14ac:dyDescent="0.3">
      <c r="A8" s="33" t="s">
        <v>26</v>
      </c>
      <c r="B8" s="34"/>
      <c r="C8" s="34"/>
      <c r="D8" s="107" t="s">
        <v>184</v>
      </c>
      <c r="E8" s="34">
        <v>4.7</v>
      </c>
      <c r="F8" s="34">
        <v>0.6</v>
      </c>
      <c r="G8" s="34">
        <v>28.8</v>
      </c>
      <c r="H8" s="34">
        <v>141.6</v>
      </c>
      <c r="I8" s="34">
        <v>0</v>
      </c>
      <c r="J8" s="34">
        <v>0</v>
      </c>
      <c r="K8" s="34">
        <v>0</v>
      </c>
      <c r="L8" s="34">
        <v>0</v>
      </c>
      <c r="M8" s="34">
        <v>13</v>
      </c>
      <c r="N8" s="34">
        <v>52</v>
      </c>
      <c r="O8" s="34">
        <v>18</v>
      </c>
      <c r="P8" s="34">
        <v>2</v>
      </c>
      <c r="Q8" s="60">
        <v>80</v>
      </c>
      <c r="R8" s="113">
        <v>80</v>
      </c>
    </row>
    <row r="9" spans="1:19" ht="16.5" thickBot="1" x14ac:dyDescent="0.3">
      <c r="A9" s="242" t="s">
        <v>27</v>
      </c>
      <c r="B9" s="39"/>
      <c r="C9" s="39"/>
      <c r="D9" s="39"/>
      <c r="E9" s="242">
        <f t="shared" ref="E9:P9" si="0">SUM(E5:E8)</f>
        <v>17.7</v>
      </c>
      <c r="F9" s="242">
        <f t="shared" si="0"/>
        <v>28.6</v>
      </c>
      <c r="G9" s="242">
        <f t="shared" si="0"/>
        <v>93.8</v>
      </c>
      <c r="H9" s="242">
        <f t="shared" si="0"/>
        <v>613.6</v>
      </c>
      <c r="I9" s="242">
        <f t="shared" si="0"/>
        <v>0.15</v>
      </c>
      <c r="J9" s="242">
        <f t="shared" si="0"/>
        <v>2</v>
      </c>
      <c r="K9" s="242">
        <f t="shared" si="0"/>
        <v>4</v>
      </c>
      <c r="L9" s="242">
        <f t="shared" si="0"/>
        <v>1185</v>
      </c>
      <c r="M9" s="242">
        <f t="shared" si="0"/>
        <v>225.6</v>
      </c>
      <c r="N9" s="242">
        <f t="shared" si="0"/>
        <v>306</v>
      </c>
      <c r="O9" s="242">
        <f t="shared" si="0"/>
        <v>59</v>
      </c>
      <c r="P9" s="242">
        <f t="shared" si="0"/>
        <v>3</v>
      </c>
      <c r="Q9" s="242">
        <v>613.6</v>
      </c>
      <c r="R9" s="108">
        <v>637.20000000000005</v>
      </c>
    </row>
    <row r="10" spans="1:19" s="24" customFormat="1" ht="18" customHeight="1" thickBot="1" x14ac:dyDescent="0.3">
      <c r="A10" s="305" t="s">
        <v>43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6"/>
      <c r="Q10" s="74"/>
      <c r="R10" s="75"/>
    </row>
    <row r="11" spans="1:19" ht="19.5" customHeight="1" thickBot="1" x14ac:dyDescent="0.3">
      <c r="A11" s="39" t="s">
        <v>44</v>
      </c>
      <c r="B11" s="59">
        <v>2004</v>
      </c>
      <c r="C11" s="59">
        <v>43</v>
      </c>
      <c r="D11" s="59" t="s">
        <v>160</v>
      </c>
      <c r="E11" s="39">
        <v>2</v>
      </c>
      <c r="F11" s="39">
        <v>5</v>
      </c>
      <c r="G11" s="39">
        <v>10</v>
      </c>
      <c r="H11" s="39">
        <v>89</v>
      </c>
      <c r="I11" s="39">
        <v>0</v>
      </c>
      <c r="J11" s="39">
        <v>3.6</v>
      </c>
      <c r="K11" s="39">
        <v>1</v>
      </c>
      <c r="L11" s="39">
        <v>787</v>
      </c>
      <c r="M11" s="39">
        <v>51</v>
      </c>
      <c r="N11" s="39">
        <v>32</v>
      </c>
      <c r="O11" s="39">
        <v>17</v>
      </c>
      <c r="P11" s="39">
        <v>1</v>
      </c>
      <c r="Q11" s="242">
        <v>60</v>
      </c>
      <c r="R11" s="241">
        <v>100</v>
      </c>
      <c r="S11" s="24"/>
    </row>
    <row r="12" spans="1:19" ht="31.5" customHeight="1" thickBot="1" x14ac:dyDescent="0.3">
      <c r="A12" s="39" t="s">
        <v>45</v>
      </c>
      <c r="B12" s="59">
        <v>2004</v>
      </c>
      <c r="C12" s="59">
        <v>140</v>
      </c>
      <c r="D12" s="59" t="s">
        <v>195</v>
      </c>
      <c r="E12" s="39">
        <v>15</v>
      </c>
      <c r="F12" s="39">
        <v>15</v>
      </c>
      <c r="G12" s="39">
        <v>23</v>
      </c>
      <c r="H12" s="39">
        <v>186.2</v>
      </c>
      <c r="I12" s="39">
        <v>0</v>
      </c>
      <c r="J12" s="39">
        <v>8</v>
      </c>
      <c r="K12" s="39">
        <v>1.5</v>
      </c>
      <c r="L12" s="39">
        <v>1240</v>
      </c>
      <c r="M12" s="39">
        <v>51</v>
      </c>
      <c r="N12" s="39">
        <v>198</v>
      </c>
      <c r="O12" s="39">
        <v>51</v>
      </c>
      <c r="P12" s="39">
        <v>3</v>
      </c>
      <c r="Q12" s="242">
        <v>250</v>
      </c>
      <c r="R12" s="241">
        <v>250</v>
      </c>
      <c r="S12" s="24"/>
    </row>
    <row r="13" spans="1:19" ht="17.25" customHeight="1" thickBot="1" x14ac:dyDescent="0.3">
      <c r="A13" s="39" t="s">
        <v>210</v>
      </c>
      <c r="B13" s="59">
        <v>2004</v>
      </c>
      <c r="C13" s="59" t="s">
        <v>214</v>
      </c>
      <c r="D13" s="59" t="s">
        <v>213</v>
      </c>
      <c r="E13" s="39">
        <v>12.5</v>
      </c>
      <c r="F13" s="39">
        <v>10</v>
      </c>
      <c r="G13" s="39">
        <v>5</v>
      </c>
      <c r="H13" s="39">
        <v>168</v>
      </c>
      <c r="I13" s="39">
        <v>0</v>
      </c>
      <c r="J13" s="39">
        <v>0</v>
      </c>
      <c r="K13" s="39">
        <v>0</v>
      </c>
      <c r="L13" s="39">
        <v>817.5</v>
      </c>
      <c r="M13" s="39">
        <v>28.75</v>
      </c>
      <c r="N13" s="39">
        <v>128.69999999999999</v>
      </c>
      <c r="O13" s="39">
        <v>17.5</v>
      </c>
      <c r="P13" s="39">
        <v>1.25</v>
      </c>
      <c r="Q13" s="242">
        <v>80</v>
      </c>
      <c r="R13" s="241">
        <v>100</v>
      </c>
      <c r="S13" s="24"/>
    </row>
    <row r="14" spans="1:19" ht="18" customHeight="1" thickBot="1" x14ac:dyDescent="0.3">
      <c r="A14" s="39" t="s">
        <v>172</v>
      </c>
      <c r="B14" s="59">
        <v>2004</v>
      </c>
      <c r="C14" s="59" t="s">
        <v>173</v>
      </c>
      <c r="D14" s="59" t="s">
        <v>171</v>
      </c>
      <c r="E14" s="39">
        <v>4</v>
      </c>
      <c r="F14" s="39">
        <v>7</v>
      </c>
      <c r="G14" s="39">
        <v>28</v>
      </c>
      <c r="H14" s="39">
        <v>195</v>
      </c>
      <c r="I14" s="39">
        <v>0</v>
      </c>
      <c r="J14" s="39">
        <v>3</v>
      </c>
      <c r="K14" s="39">
        <v>0</v>
      </c>
      <c r="L14" s="39">
        <v>83.5</v>
      </c>
      <c r="M14" s="39">
        <v>60</v>
      </c>
      <c r="N14" s="39">
        <v>124</v>
      </c>
      <c r="O14" s="39">
        <v>42</v>
      </c>
      <c r="P14" s="39">
        <v>2</v>
      </c>
      <c r="Q14" s="242">
        <v>150</v>
      </c>
      <c r="R14" s="241">
        <v>180</v>
      </c>
      <c r="S14" s="24"/>
    </row>
    <row r="15" spans="1:19" ht="18" customHeight="1" thickBot="1" x14ac:dyDescent="0.3">
      <c r="A15" s="39" t="s">
        <v>91</v>
      </c>
      <c r="B15" s="59">
        <v>2004</v>
      </c>
      <c r="C15" s="59">
        <v>639</v>
      </c>
      <c r="D15" s="59" t="s">
        <v>25</v>
      </c>
      <c r="E15" s="39">
        <v>0.6</v>
      </c>
      <c r="F15" s="39">
        <v>0</v>
      </c>
      <c r="G15" s="39">
        <v>22</v>
      </c>
      <c r="H15" s="39">
        <v>87</v>
      </c>
      <c r="I15" s="39">
        <v>0</v>
      </c>
      <c r="J15" s="39">
        <v>4</v>
      </c>
      <c r="K15" s="39">
        <v>3.5</v>
      </c>
      <c r="L15" s="39">
        <v>2</v>
      </c>
      <c r="M15" s="39">
        <v>34</v>
      </c>
      <c r="N15" s="39">
        <v>12</v>
      </c>
      <c r="O15" s="39">
        <v>5</v>
      </c>
      <c r="P15" s="39">
        <v>12</v>
      </c>
      <c r="Q15" s="242">
        <v>200</v>
      </c>
      <c r="R15" s="241">
        <v>200</v>
      </c>
      <c r="S15" s="24"/>
    </row>
    <row r="16" spans="1:19" ht="18" customHeight="1" thickBot="1" x14ac:dyDescent="0.3">
      <c r="A16" s="33" t="s">
        <v>154</v>
      </c>
      <c r="B16" s="34"/>
      <c r="C16" s="34"/>
      <c r="D16" s="126" t="s">
        <v>161</v>
      </c>
      <c r="E16" s="34">
        <v>2.2999999999999998</v>
      </c>
      <c r="F16" s="34">
        <v>0.3</v>
      </c>
      <c r="G16" s="34">
        <v>14.4</v>
      </c>
      <c r="H16" s="34">
        <v>70.8</v>
      </c>
      <c r="I16" s="34">
        <v>0</v>
      </c>
      <c r="J16" s="34">
        <v>0</v>
      </c>
      <c r="K16" s="34">
        <v>0</v>
      </c>
      <c r="L16" s="34">
        <v>0</v>
      </c>
      <c r="M16" s="34">
        <v>6.9</v>
      </c>
      <c r="N16" s="34">
        <v>26.1</v>
      </c>
      <c r="O16" s="34">
        <v>9.9</v>
      </c>
      <c r="P16" s="34">
        <v>1</v>
      </c>
      <c r="Q16" s="60">
        <v>30</v>
      </c>
      <c r="R16" s="113">
        <v>70</v>
      </c>
      <c r="S16" s="24"/>
    </row>
    <row r="17" spans="1:21" ht="16.5" customHeight="1" thickBot="1" x14ac:dyDescent="0.3">
      <c r="A17" s="33" t="s">
        <v>30</v>
      </c>
      <c r="B17" s="34"/>
      <c r="C17" s="34"/>
      <c r="D17" s="107" t="s">
        <v>184</v>
      </c>
      <c r="E17" s="34">
        <v>3</v>
      </c>
      <c r="F17" s="34">
        <v>1</v>
      </c>
      <c r="G17" s="34">
        <v>15</v>
      </c>
      <c r="H17" s="34">
        <v>81</v>
      </c>
      <c r="I17" s="34">
        <v>0</v>
      </c>
      <c r="J17" s="34">
        <v>0</v>
      </c>
      <c r="K17" s="34">
        <v>0</v>
      </c>
      <c r="L17" s="34">
        <v>275</v>
      </c>
      <c r="M17" s="34">
        <v>16</v>
      </c>
      <c r="N17" s="34">
        <v>71</v>
      </c>
      <c r="O17" s="34">
        <v>21</v>
      </c>
      <c r="P17" s="34">
        <v>2</v>
      </c>
      <c r="Q17" s="60">
        <v>60</v>
      </c>
      <c r="R17" s="113">
        <v>90</v>
      </c>
      <c r="S17" s="121"/>
    </row>
    <row r="18" spans="1:21" ht="16.5" thickBot="1" x14ac:dyDescent="0.3">
      <c r="A18" s="242" t="s">
        <v>27</v>
      </c>
      <c r="B18" s="63"/>
      <c r="C18" s="63"/>
      <c r="D18" s="63"/>
      <c r="E18" s="242">
        <f t="shared" ref="E18:P18" si="1">SUM(E11:E17)</f>
        <v>39.4</v>
      </c>
      <c r="F18" s="242">
        <f t="shared" si="1"/>
        <v>38.299999999999997</v>
      </c>
      <c r="G18" s="242">
        <f t="shared" si="1"/>
        <v>117.4</v>
      </c>
      <c r="H18" s="242">
        <f t="shared" si="1"/>
        <v>877</v>
      </c>
      <c r="I18" s="242">
        <f t="shared" si="1"/>
        <v>0</v>
      </c>
      <c r="J18" s="242">
        <f t="shared" si="1"/>
        <v>18.600000000000001</v>
      </c>
      <c r="K18" s="242">
        <f t="shared" si="1"/>
        <v>6</v>
      </c>
      <c r="L18" s="242">
        <f t="shared" si="1"/>
        <v>3205</v>
      </c>
      <c r="M18" s="242">
        <f t="shared" si="1"/>
        <v>247.65</v>
      </c>
      <c r="N18" s="242">
        <f t="shared" si="1"/>
        <v>591.79999999999995</v>
      </c>
      <c r="O18" s="242">
        <f t="shared" si="1"/>
        <v>163.4</v>
      </c>
      <c r="P18" s="242">
        <f t="shared" si="1"/>
        <v>22.25</v>
      </c>
      <c r="Q18" s="242">
        <v>877</v>
      </c>
      <c r="R18" s="241">
        <v>1031</v>
      </c>
      <c r="S18" s="24"/>
    </row>
    <row r="19" spans="1:21" s="24" customFormat="1" ht="16.5" thickBot="1" x14ac:dyDescent="0.3">
      <c r="A19" s="308" t="s">
        <v>46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10"/>
      <c r="Q19" s="74"/>
      <c r="R19" s="75"/>
    </row>
    <row r="20" spans="1:21" ht="16.5" customHeight="1" thickBot="1" x14ac:dyDescent="0.3">
      <c r="A20" s="39" t="s">
        <v>78</v>
      </c>
      <c r="B20" s="59"/>
      <c r="C20" s="59"/>
      <c r="D20" s="59" t="s">
        <v>197</v>
      </c>
      <c r="E20" s="39">
        <v>28</v>
      </c>
      <c r="F20" s="39">
        <v>32</v>
      </c>
      <c r="G20" s="39">
        <v>47</v>
      </c>
      <c r="H20" s="39">
        <v>258</v>
      </c>
      <c r="I20" s="39">
        <v>2</v>
      </c>
      <c r="J20" s="39">
        <v>13</v>
      </c>
      <c r="K20" s="39">
        <v>0</v>
      </c>
      <c r="L20" s="39">
        <v>500</v>
      </c>
      <c r="M20" s="39">
        <v>1200</v>
      </c>
      <c r="N20" s="39">
        <v>90</v>
      </c>
      <c r="O20" s="39">
        <v>140</v>
      </c>
      <c r="P20" s="39">
        <v>1</v>
      </c>
      <c r="Q20" s="242">
        <v>70</v>
      </c>
      <c r="R20" s="241">
        <v>70</v>
      </c>
    </row>
    <row r="21" spans="1:21" ht="16.5" customHeight="1" thickBot="1" x14ac:dyDescent="0.3">
      <c r="A21" s="39" t="s">
        <v>47</v>
      </c>
      <c r="B21" s="59"/>
      <c r="C21" s="59"/>
      <c r="D21" s="59" t="s">
        <v>29</v>
      </c>
      <c r="E21" s="39">
        <v>0.9</v>
      </c>
      <c r="F21" s="39">
        <v>0</v>
      </c>
      <c r="G21" s="39">
        <v>8.4</v>
      </c>
      <c r="H21" s="39">
        <v>52</v>
      </c>
      <c r="I21" s="39">
        <v>0</v>
      </c>
      <c r="J21" s="39">
        <v>7</v>
      </c>
      <c r="K21" s="39">
        <v>0</v>
      </c>
      <c r="L21" s="39">
        <v>0.05</v>
      </c>
      <c r="M21" s="39">
        <v>34</v>
      </c>
      <c r="N21" s="39">
        <v>0</v>
      </c>
      <c r="O21" s="39">
        <v>0</v>
      </c>
      <c r="P21" s="39">
        <v>0.3</v>
      </c>
      <c r="Q21" s="242">
        <v>100</v>
      </c>
      <c r="R21" s="241">
        <v>100</v>
      </c>
      <c r="T21" s="68"/>
      <c r="U21" s="101"/>
    </row>
    <row r="22" spans="1:21" ht="16.5" customHeight="1" thickBot="1" x14ac:dyDescent="0.3">
      <c r="A22" s="39" t="s">
        <v>175</v>
      </c>
      <c r="B22" s="59"/>
      <c r="C22" s="59"/>
      <c r="D22" s="59" t="s">
        <v>25</v>
      </c>
      <c r="E22" s="39">
        <v>0</v>
      </c>
      <c r="F22" s="39">
        <v>0</v>
      </c>
      <c r="G22" s="39">
        <v>17</v>
      </c>
      <c r="H22" s="39">
        <v>66</v>
      </c>
      <c r="I22" s="39">
        <v>0</v>
      </c>
      <c r="J22" s="39">
        <v>6</v>
      </c>
      <c r="K22" s="39">
        <v>0</v>
      </c>
      <c r="L22" s="39">
        <v>6</v>
      </c>
      <c r="M22" s="39">
        <v>9</v>
      </c>
      <c r="N22" s="39">
        <v>0</v>
      </c>
      <c r="O22" s="39">
        <v>4</v>
      </c>
      <c r="P22" s="39">
        <v>1</v>
      </c>
      <c r="Q22" s="242">
        <v>200</v>
      </c>
      <c r="R22" s="241">
        <v>200</v>
      </c>
    </row>
    <row r="23" spans="1:21" ht="16.5" thickBot="1" x14ac:dyDescent="0.3">
      <c r="A23" s="242" t="s">
        <v>27</v>
      </c>
      <c r="B23" s="64"/>
      <c r="C23" s="64"/>
      <c r="D23" s="64"/>
      <c r="E23" s="58">
        <v>6.9</v>
      </c>
      <c r="F23" s="58">
        <v>5</v>
      </c>
      <c r="G23" s="58">
        <v>72.400000000000006</v>
      </c>
      <c r="H23" s="58">
        <v>376</v>
      </c>
      <c r="I23" s="58">
        <v>0.37</v>
      </c>
      <c r="J23" s="58">
        <v>8</v>
      </c>
      <c r="K23" s="58">
        <v>0</v>
      </c>
      <c r="L23" s="58">
        <v>506</v>
      </c>
      <c r="M23" s="58">
        <v>282</v>
      </c>
      <c r="N23" s="58">
        <v>90</v>
      </c>
      <c r="O23" s="58">
        <v>144</v>
      </c>
      <c r="P23" s="58">
        <v>0.3</v>
      </c>
      <c r="Q23" s="58">
        <v>160</v>
      </c>
      <c r="R23" s="38">
        <v>160</v>
      </c>
    </row>
    <row r="24" spans="1:21" ht="16.5" thickBot="1" x14ac:dyDescent="0.3">
      <c r="A24" s="242" t="s">
        <v>34</v>
      </c>
      <c r="B24" s="65"/>
      <c r="C24" s="66"/>
      <c r="D24" s="66"/>
      <c r="E24" s="119">
        <v>64</v>
      </c>
      <c r="F24" s="119">
        <v>71.900000000000006</v>
      </c>
      <c r="G24" s="119">
        <v>283.60000000000002</v>
      </c>
      <c r="H24" s="119">
        <v>1866.6</v>
      </c>
      <c r="I24" s="119">
        <v>0.52</v>
      </c>
      <c r="J24" s="119">
        <v>22.6</v>
      </c>
      <c r="K24" s="119">
        <v>10</v>
      </c>
      <c r="L24" s="119">
        <v>4896</v>
      </c>
      <c r="M24" s="119">
        <f>SUM(M9,M18,M23)</f>
        <v>755.25</v>
      </c>
      <c r="N24" s="119">
        <v>987.8</v>
      </c>
      <c r="O24" s="119">
        <f>SUM(O9,O18,O23)</f>
        <v>366.4</v>
      </c>
      <c r="P24" s="119">
        <f>SUM(P9,P18,P23)</f>
        <v>25.55</v>
      </c>
      <c r="Q24" s="119">
        <v>1866.6</v>
      </c>
      <c r="R24" s="120">
        <v>2044.2</v>
      </c>
    </row>
    <row r="25" spans="1:21" x14ac:dyDescent="0.25">
      <c r="A25" s="24"/>
      <c r="B25" s="67"/>
      <c r="C25" s="67"/>
      <c r="D25" s="6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1" x14ac:dyDescent="0.25">
      <c r="A26" s="24"/>
      <c r="B26" s="67"/>
      <c r="C26" s="67"/>
      <c r="D26" s="67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1" x14ac:dyDescent="0.25">
      <c r="B27" s="5"/>
      <c r="C27" s="5"/>
      <c r="D27" s="5"/>
    </row>
    <row r="28" spans="1:21" ht="23.25" x14ac:dyDescent="0.35">
      <c r="B28" s="5"/>
      <c r="C28" s="5"/>
      <c r="D28" s="5"/>
      <c r="S28" s="40"/>
    </row>
    <row r="29" spans="1:21" x14ac:dyDescent="0.25">
      <c r="B29" s="5"/>
      <c r="C29" s="5"/>
      <c r="D29" s="5"/>
    </row>
    <row r="30" spans="1:21" x14ac:dyDescent="0.25">
      <c r="B30" s="5"/>
      <c r="C30" s="5"/>
      <c r="D30" s="5"/>
    </row>
    <row r="31" spans="1:21" x14ac:dyDescent="0.25">
      <c r="B31" s="5"/>
      <c r="C31" s="5"/>
      <c r="D31" s="5"/>
    </row>
    <row r="32" spans="1:21" x14ac:dyDescent="0.25">
      <c r="B32" s="5"/>
      <c r="C32" s="5"/>
      <c r="D32" s="5"/>
    </row>
  </sheetData>
  <mergeCells count="10">
    <mergeCell ref="Q2:R2"/>
    <mergeCell ref="A4:P4"/>
    <mergeCell ref="A10:P10"/>
    <mergeCell ref="A19:P19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10" zoomScale="80" zoomScaleNormal="80" workbookViewId="0">
      <selection activeCell="H26" sqref="H26"/>
    </sheetView>
  </sheetViews>
  <sheetFormatPr defaultColWidth="9.140625" defaultRowHeight="15.75" x14ac:dyDescent="0.25"/>
  <cols>
    <col min="1" max="1" width="29.5703125" style="5" customWidth="1"/>
    <col min="2" max="2" width="14" style="16" customWidth="1"/>
    <col min="3" max="3" width="11.7109375" style="16" customWidth="1"/>
    <col min="4" max="4" width="10.7109375" style="16" customWidth="1"/>
    <col min="5" max="5" width="12.5703125" style="5" customWidth="1"/>
    <col min="6" max="6" width="10.42578125" style="5" customWidth="1"/>
    <col min="7" max="7" width="10.140625" style="5" customWidth="1"/>
    <col min="8" max="9" width="10" style="5" customWidth="1"/>
    <col min="10" max="10" width="10.28515625" style="5" customWidth="1"/>
    <col min="11" max="13" width="9.140625" style="5" customWidth="1"/>
    <col min="14" max="14" width="9.85546875" style="5" customWidth="1"/>
    <col min="15" max="15" width="10.140625" style="5" customWidth="1"/>
    <col min="16" max="18" width="9.140625" style="5" customWidth="1"/>
    <col min="19" max="16384" width="9.140625" style="5"/>
  </cols>
  <sheetData>
    <row r="1" spans="1:18" s="27" customFormat="1" ht="24.75" customHeight="1" thickBot="1" x14ac:dyDescent="0.4">
      <c r="B1" s="28"/>
      <c r="C1" s="28"/>
      <c r="D1" s="28"/>
      <c r="E1" s="40"/>
      <c r="G1" s="43" t="s">
        <v>102</v>
      </c>
      <c r="H1" s="40"/>
    </row>
    <row r="2" spans="1:18" ht="35.25" customHeight="1" thickBot="1" x14ac:dyDescent="0.3">
      <c r="A2" s="320" t="s">
        <v>50</v>
      </c>
      <c r="B2" s="322" t="s">
        <v>1</v>
      </c>
      <c r="C2" s="137" t="s">
        <v>2</v>
      </c>
      <c r="D2" s="12" t="s">
        <v>4</v>
      </c>
      <c r="E2" s="308" t="s">
        <v>6</v>
      </c>
      <c r="F2" s="309"/>
      <c r="G2" s="310"/>
      <c r="H2" s="320" t="s">
        <v>35</v>
      </c>
      <c r="I2" s="315" t="s">
        <v>7</v>
      </c>
      <c r="J2" s="324"/>
      <c r="K2" s="324"/>
      <c r="L2" s="316"/>
      <c r="M2" s="315" t="s">
        <v>8</v>
      </c>
      <c r="N2" s="324"/>
      <c r="O2" s="324"/>
      <c r="P2" s="316"/>
      <c r="Q2" s="315" t="s">
        <v>9</v>
      </c>
      <c r="R2" s="316"/>
    </row>
    <row r="3" spans="1:18" ht="36.75" customHeight="1" thickBot="1" x14ac:dyDescent="0.3">
      <c r="A3" s="321"/>
      <c r="B3" s="323"/>
      <c r="C3" s="138" t="s">
        <v>3</v>
      </c>
      <c r="D3" s="14" t="s">
        <v>5</v>
      </c>
      <c r="E3" s="134" t="s">
        <v>10</v>
      </c>
      <c r="F3" s="134" t="s">
        <v>11</v>
      </c>
      <c r="G3" s="134" t="s">
        <v>12</v>
      </c>
      <c r="H3" s="321"/>
      <c r="I3" s="134" t="s">
        <v>36</v>
      </c>
      <c r="J3" s="134" t="s">
        <v>13</v>
      </c>
      <c r="K3" s="134" t="s">
        <v>14</v>
      </c>
      <c r="L3" s="134" t="s">
        <v>159</v>
      </c>
      <c r="M3" s="134" t="s">
        <v>16</v>
      </c>
      <c r="N3" s="134" t="s">
        <v>17</v>
      </c>
      <c r="O3" s="134" t="s">
        <v>18</v>
      </c>
      <c r="P3" s="134" t="s">
        <v>19</v>
      </c>
      <c r="Q3" s="14" t="s">
        <v>125</v>
      </c>
      <c r="R3" s="135" t="s">
        <v>147</v>
      </c>
    </row>
    <row r="4" spans="1:18" s="24" customFormat="1" ht="12.75" customHeight="1" thickBot="1" x14ac:dyDescent="0.3">
      <c r="A4" s="305" t="s">
        <v>53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6"/>
      <c r="Q4" s="136"/>
      <c r="R4" s="133"/>
    </row>
    <row r="5" spans="1:18" ht="36" customHeight="1" thickBot="1" x14ac:dyDescent="0.3">
      <c r="A5" s="184" t="s">
        <v>127</v>
      </c>
      <c r="B5" s="185">
        <v>2004</v>
      </c>
      <c r="C5" s="185" t="s">
        <v>112</v>
      </c>
      <c r="D5" s="185" t="s">
        <v>200</v>
      </c>
      <c r="E5" s="186">
        <v>12</v>
      </c>
      <c r="F5" s="186">
        <v>17</v>
      </c>
      <c r="G5" s="186">
        <v>23</v>
      </c>
      <c r="H5" s="186">
        <v>296</v>
      </c>
      <c r="I5" s="186">
        <v>0</v>
      </c>
      <c r="J5" s="186">
        <v>1</v>
      </c>
      <c r="K5" s="186">
        <v>0</v>
      </c>
      <c r="L5" s="186">
        <v>64</v>
      </c>
      <c r="M5" s="186">
        <v>128</v>
      </c>
      <c r="N5" s="186">
        <v>196</v>
      </c>
      <c r="O5" s="186">
        <v>25</v>
      </c>
      <c r="P5" s="186">
        <v>1</v>
      </c>
      <c r="Q5" s="187">
        <v>150</v>
      </c>
      <c r="R5" s="188">
        <v>200</v>
      </c>
    </row>
    <row r="6" spans="1:18" ht="28.5" customHeight="1" thickBot="1" x14ac:dyDescent="0.35">
      <c r="A6" s="175" t="s">
        <v>187</v>
      </c>
      <c r="B6" s="176">
        <v>2004</v>
      </c>
      <c r="C6" s="176">
        <v>692</v>
      </c>
      <c r="D6" s="176" t="s">
        <v>76</v>
      </c>
      <c r="E6" s="176">
        <v>4</v>
      </c>
      <c r="F6" s="176">
        <v>4</v>
      </c>
      <c r="G6" s="176">
        <v>20</v>
      </c>
      <c r="H6" s="176">
        <v>121</v>
      </c>
      <c r="I6" s="176">
        <v>0</v>
      </c>
      <c r="J6" s="176">
        <v>1</v>
      </c>
      <c r="K6" s="176">
        <v>0</v>
      </c>
      <c r="L6" s="176">
        <v>0</v>
      </c>
      <c r="M6" s="176">
        <v>120</v>
      </c>
      <c r="N6" s="176">
        <v>90</v>
      </c>
      <c r="O6" s="176">
        <v>14</v>
      </c>
      <c r="P6" s="176">
        <v>0</v>
      </c>
      <c r="Q6" s="177">
        <v>200</v>
      </c>
      <c r="R6" s="178">
        <v>200</v>
      </c>
    </row>
    <row r="7" spans="1:18" ht="18" customHeight="1" thickBot="1" x14ac:dyDescent="0.35">
      <c r="A7" s="175" t="s">
        <v>26</v>
      </c>
      <c r="B7" s="176"/>
      <c r="C7" s="176"/>
      <c r="D7" s="182" t="s">
        <v>150</v>
      </c>
      <c r="E7" s="176">
        <v>4.7</v>
      </c>
      <c r="F7" s="176">
        <v>0.6</v>
      </c>
      <c r="G7" s="176">
        <v>28.8</v>
      </c>
      <c r="H7" s="176">
        <v>141.6</v>
      </c>
      <c r="I7" s="176">
        <v>0</v>
      </c>
      <c r="J7" s="176">
        <v>0</v>
      </c>
      <c r="K7" s="176">
        <v>0</v>
      </c>
      <c r="L7" s="176">
        <v>0</v>
      </c>
      <c r="M7" s="176">
        <v>13</v>
      </c>
      <c r="N7" s="176">
        <v>52</v>
      </c>
      <c r="O7" s="176">
        <v>18</v>
      </c>
      <c r="P7" s="176">
        <v>2</v>
      </c>
      <c r="Q7" s="177">
        <v>80</v>
      </c>
      <c r="R7" s="178">
        <v>80</v>
      </c>
    </row>
    <row r="8" spans="1:18" ht="19.5" thickBot="1" x14ac:dyDescent="0.3">
      <c r="A8" s="189" t="s">
        <v>27</v>
      </c>
      <c r="B8" s="185"/>
      <c r="C8" s="185"/>
      <c r="D8" s="185"/>
      <c r="E8" s="187">
        <f t="shared" ref="E8:P8" si="0">SUM(E5:E7)</f>
        <v>20.7</v>
      </c>
      <c r="F8" s="187">
        <f t="shared" si="0"/>
        <v>21.6</v>
      </c>
      <c r="G8" s="187">
        <f t="shared" si="0"/>
        <v>71.8</v>
      </c>
      <c r="H8" s="187">
        <f t="shared" si="0"/>
        <v>558.6</v>
      </c>
      <c r="I8" s="187">
        <f t="shared" si="0"/>
        <v>0</v>
      </c>
      <c r="J8" s="187">
        <f t="shared" si="0"/>
        <v>2</v>
      </c>
      <c r="K8" s="187">
        <f t="shared" si="0"/>
        <v>0</v>
      </c>
      <c r="L8" s="187">
        <f t="shared" si="0"/>
        <v>64</v>
      </c>
      <c r="M8" s="187">
        <f t="shared" si="0"/>
        <v>261</v>
      </c>
      <c r="N8" s="187">
        <f t="shared" si="0"/>
        <v>338</v>
      </c>
      <c r="O8" s="187">
        <f t="shared" si="0"/>
        <v>57</v>
      </c>
      <c r="P8" s="187">
        <f t="shared" si="0"/>
        <v>3</v>
      </c>
      <c r="Q8" s="187">
        <v>558.6</v>
      </c>
      <c r="R8" s="188">
        <v>753.2</v>
      </c>
    </row>
    <row r="9" spans="1:18" s="24" customFormat="1" ht="19.5" thickBot="1" x14ac:dyDescent="0.3">
      <c r="A9" s="317" t="s">
        <v>54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9"/>
      <c r="Q9" s="190"/>
      <c r="R9" s="190"/>
    </row>
    <row r="10" spans="1:18" ht="19.5" thickBot="1" x14ac:dyDescent="0.35">
      <c r="A10" s="175" t="s">
        <v>108</v>
      </c>
      <c r="B10" s="176">
        <v>2004</v>
      </c>
      <c r="C10" s="176">
        <v>20</v>
      </c>
      <c r="D10" s="182" t="s">
        <v>160</v>
      </c>
      <c r="E10" s="176">
        <v>3</v>
      </c>
      <c r="F10" s="176">
        <v>0</v>
      </c>
      <c r="G10" s="176">
        <v>6</v>
      </c>
      <c r="H10" s="176">
        <v>32</v>
      </c>
      <c r="I10" s="176">
        <v>0</v>
      </c>
      <c r="J10" s="176">
        <v>10</v>
      </c>
      <c r="K10" s="176">
        <v>1</v>
      </c>
      <c r="L10" s="176">
        <v>4</v>
      </c>
      <c r="M10" s="176">
        <v>7</v>
      </c>
      <c r="N10" s="176">
        <v>13</v>
      </c>
      <c r="O10" s="176">
        <v>10</v>
      </c>
      <c r="P10" s="176">
        <v>1</v>
      </c>
      <c r="Q10" s="177">
        <v>60</v>
      </c>
      <c r="R10" s="178">
        <v>100</v>
      </c>
    </row>
    <row r="11" spans="1:18" ht="38.25" thickBot="1" x14ac:dyDescent="0.3">
      <c r="A11" s="184" t="s">
        <v>174</v>
      </c>
      <c r="B11" s="191">
        <v>2004</v>
      </c>
      <c r="C11" s="191" t="s">
        <v>115</v>
      </c>
      <c r="D11" s="185" t="s">
        <v>198</v>
      </c>
      <c r="E11" s="186">
        <v>15</v>
      </c>
      <c r="F11" s="186">
        <v>7.5</v>
      </c>
      <c r="G11" s="186">
        <v>4.8</v>
      </c>
      <c r="H11" s="186">
        <v>108</v>
      </c>
      <c r="I11" s="186">
        <v>0</v>
      </c>
      <c r="J11" s="186">
        <v>4.2</v>
      </c>
      <c r="K11" s="186">
        <v>1.5</v>
      </c>
      <c r="L11" s="186">
        <v>1270</v>
      </c>
      <c r="M11" s="186">
        <v>67.5</v>
      </c>
      <c r="N11" s="186">
        <v>312</v>
      </c>
      <c r="O11" s="186">
        <v>75</v>
      </c>
      <c r="P11" s="186">
        <v>3</v>
      </c>
      <c r="Q11" s="187">
        <v>250</v>
      </c>
      <c r="R11" s="188">
        <v>250</v>
      </c>
    </row>
    <row r="12" spans="1:18" ht="38.25" thickBot="1" x14ac:dyDescent="0.3">
      <c r="A12" s="184" t="s">
        <v>113</v>
      </c>
      <c r="B12" s="191">
        <v>2004</v>
      </c>
      <c r="C12" s="191" t="s">
        <v>199</v>
      </c>
      <c r="D12" s="185" t="s">
        <v>201</v>
      </c>
      <c r="E12" s="186">
        <v>22</v>
      </c>
      <c r="F12" s="186">
        <v>32</v>
      </c>
      <c r="G12" s="186">
        <v>5</v>
      </c>
      <c r="H12" s="186">
        <v>296</v>
      </c>
      <c r="I12" s="186">
        <v>0.02</v>
      </c>
      <c r="J12" s="186">
        <v>0</v>
      </c>
      <c r="K12" s="186">
        <v>0.02</v>
      </c>
      <c r="L12" s="186">
        <v>865</v>
      </c>
      <c r="M12" s="186">
        <v>48</v>
      </c>
      <c r="N12" s="186">
        <v>214</v>
      </c>
      <c r="O12" s="186">
        <v>25</v>
      </c>
      <c r="P12" s="186">
        <v>2</v>
      </c>
      <c r="Q12" s="187">
        <v>75</v>
      </c>
      <c r="R12" s="188">
        <v>100</v>
      </c>
    </row>
    <row r="13" spans="1:18" ht="17.25" customHeight="1" thickBot="1" x14ac:dyDescent="0.3">
      <c r="A13" s="184" t="s">
        <v>38</v>
      </c>
      <c r="B13" s="191">
        <v>2004</v>
      </c>
      <c r="C13" s="191" t="s">
        <v>114</v>
      </c>
      <c r="D13" s="185" t="s">
        <v>162</v>
      </c>
      <c r="E13" s="186">
        <v>6.8</v>
      </c>
      <c r="F13" s="186">
        <v>10.199999999999999</v>
      </c>
      <c r="G13" s="186">
        <v>35.6</v>
      </c>
      <c r="H13" s="186">
        <v>379</v>
      </c>
      <c r="I13" s="186">
        <v>0</v>
      </c>
      <c r="J13" s="186">
        <v>0</v>
      </c>
      <c r="K13" s="186">
        <v>23.6</v>
      </c>
      <c r="L13" s="186">
        <v>778</v>
      </c>
      <c r="M13" s="186">
        <v>27</v>
      </c>
      <c r="N13" s="186">
        <v>280</v>
      </c>
      <c r="O13" s="186">
        <v>186</v>
      </c>
      <c r="P13" s="186">
        <v>6</v>
      </c>
      <c r="Q13" s="187">
        <v>150</v>
      </c>
      <c r="R13" s="188">
        <v>180</v>
      </c>
    </row>
    <row r="14" spans="1:18" ht="18" customHeight="1" thickBot="1" x14ac:dyDescent="0.35">
      <c r="A14" s="175" t="s">
        <v>107</v>
      </c>
      <c r="B14" s="176">
        <v>2004</v>
      </c>
      <c r="C14" s="176">
        <v>632</v>
      </c>
      <c r="D14" s="176" t="s">
        <v>76</v>
      </c>
      <c r="E14" s="176">
        <v>0</v>
      </c>
      <c r="F14" s="176">
        <v>0</v>
      </c>
      <c r="G14" s="176">
        <v>28</v>
      </c>
      <c r="H14" s="176">
        <v>109</v>
      </c>
      <c r="I14" s="176">
        <v>0</v>
      </c>
      <c r="J14" s="176">
        <v>7</v>
      </c>
      <c r="K14" s="176">
        <v>0</v>
      </c>
      <c r="L14" s="176">
        <v>5</v>
      </c>
      <c r="M14" s="176">
        <v>13</v>
      </c>
      <c r="N14" s="176">
        <v>8</v>
      </c>
      <c r="O14" s="176">
        <v>5</v>
      </c>
      <c r="P14" s="176">
        <v>0</v>
      </c>
      <c r="Q14" s="177">
        <v>200</v>
      </c>
      <c r="R14" s="178">
        <v>200</v>
      </c>
    </row>
    <row r="15" spans="1:18" ht="18" customHeight="1" thickBot="1" x14ac:dyDescent="0.35">
      <c r="A15" s="175" t="s">
        <v>30</v>
      </c>
      <c r="B15" s="176"/>
      <c r="C15" s="176"/>
      <c r="D15" s="182" t="s">
        <v>150</v>
      </c>
      <c r="E15" s="176">
        <v>3</v>
      </c>
      <c r="F15" s="176">
        <v>1</v>
      </c>
      <c r="G15" s="176">
        <v>15</v>
      </c>
      <c r="H15" s="176">
        <v>81</v>
      </c>
      <c r="I15" s="176">
        <v>0</v>
      </c>
      <c r="J15" s="176">
        <v>0</v>
      </c>
      <c r="K15" s="176">
        <v>0</v>
      </c>
      <c r="L15" s="176">
        <v>275</v>
      </c>
      <c r="M15" s="176">
        <v>16</v>
      </c>
      <c r="N15" s="176">
        <v>71</v>
      </c>
      <c r="O15" s="176">
        <v>21</v>
      </c>
      <c r="P15" s="176">
        <v>2</v>
      </c>
      <c r="Q15" s="177">
        <v>60</v>
      </c>
      <c r="R15" s="178">
        <v>90</v>
      </c>
    </row>
    <row r="16" spans="1:18" ht="21" customHeight="1" thickBot="1" x14ac:dyDescent="0.35">
      <c r="A16" s="175" t="s">
        <v>154</v>
      </c>
      <c r="B16" s="176"/>
      <c r="C16" s="176"/>
      <c r="D16" s="183" t="s">
        <v>161</v>
      </c>
      <c r="E16" s="176">
        <v>2.2999999999999998</v>
      </c>
      <c r="F16" s="176">
        <v>0.3</v>
      </c>
      <c r="G16" s="176">
        <v>14.4</v>
      </c>
      <c r="H16" s="176">
        <v>70.8</v>
      </c>
      <c r="I16" s="176">
        <v>0</v>
      </c>
      <c r="J16" s="176">
        <v>0</v>
      </c>
      <c r="K16" s="176">
        <v>0</v>
      </c>
      <c r="L16" s="176">
        <v>0</v>
      </c>
      <c r="M16" s="176">
        <v>6.9</v>
      </c>
      <c r="N16" s="176">
        <v>26.1</v>
      </c>
      <c r="O16" s="176">
        <v>9.9</v>
      </c>
      <c r="P16" s="176">
        <v>1</v>
      </c>
      <c r="Q16" s="177">
        <v>30</v>
      </c>
      <c r="R16" s="178">
        <v>70</v>
      </c>
    </row>
    <row r="17" spans="1:18" ht="19.5" thickBot="1" x14ac:dyDescent="0.3">
      <c r="A17" s="189" t="s">
        <v>27</v>
      </c>
      <c r="B17" s="192"/>
      <c r="C17" s="192"/>
      <c r="D17" s="193"/>
      <c r="E17" s="187">
        <f t="shared" ref="E17:P17" si="1">SUM(E10:E16)</f>
        <v>52.099999999999994</v>
      </c>
      <c r="F17" s="187">
        <f t="shared" si="1"/>
        <v>51</v>
      </c>
      <c r="G17" s="187">
        <f t="shared" si="1"/>
        <v>108.80000000000001</v>
      </c>
      <c r="H17" s="187">
        <f t="shared" si="1"/>
        <v>1075.8</v>
      </c>
      <c r="I17" s="187">
        <f t="shared" si="1"/>
        <v>0.02</v>
      </c>
      <c r="J17" s="187">
        <f t="shared" si="1"/>
        <v>21.2</v>
      </c>
      <c r="K17" s="187">
        <f t="shared" si="1"/>
        <v>26.12</v>
      </c>
      <c r="L17" s="187">
        <f t="shared" si="1"/>
        <v>3197</v>
      </c>
      <c r="M17" s="187">
        <f t="shared" si="1"/>
        <v>185.4</v>
      </c>
      <c r="N17" s="187">
        <f t="shared" si="1"/>
        <v>924.1</v>
      </c>
      <c r="O17" s="187">
        <f t="shared" si="1"/>
        <v>331.9</v>
      </c>
      <c r="P17" s="187">
        <f t="shared" si="1"/>
        <v>15</v>
      </c>
      <c r="Q17" s="187">
        <v>1075.8</v>
      </c>
      <c r="R17" s="188">
        <v>1180</v>
      </c>
    </row>
    <row r="18" spans="1:18" ht="19.5" thickBot="1" x14ac:dyDescent="0.3">
      <c r="A18" s="189" t="s">
        <v>116</v>
      </c>
      <c r="B18" s="194"/>
      <c r="C18" s="194"/>
      <c r="D18" s="195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7"/>
      <c r="R18" s="198"/>
    </row>
    <row r="19" spans="1:18" ht="38.25" thickBot="1" x14ac:dyDescent="0.35">
      <c r="A19" s="199" t="s">
        <v>193</v>
      </c>
      <c r="B19" s="182"/>
      <c r="C19" s="182"/>
      <c r="D19" s="182" t="s">
        <v>142</v>
      </c>
      <c r="E19" s="182">
        <v>1.4</v>
      </c>
      <c r="F19" s="182">
        <v>9.1999999999999993</v>
      </c>
      <c r="G19" s="182">
        <v>20.7</v>
      </c>
      <c r="H19" s="182" t="s">
        <v>153</v>
      </c>
      <c r="I19" s="182">
        <v>0.03</v>
      </c>
      <c r="J19" s="182">
        <v>0</v>
      </c>
      <c r="K19" s="182">
        <v>0</v>
      </c>
      <c r="L19" s="182" t="s">
        <v>168</v>
      </c>
      <c r="M19" s="182">
        <v>9.8000000000000007</v>
      </c>
      <c r="N19" s="182">
        <v>33.299999999999997</v>
      </c>
      <c r="O19" s="182">
        <v>34.6</v>
      </c>
      <c r="P19" s="182">
        <v>1.05</v>
      </c>
      <c r="Q19" s="200" t="s">
        <v>151</v>
      </c>
      <c r="R19" s="201" t="s">
        <v>152</v>
      </c>
    </row>
    <row r="20" spans="1:18" ht="18" customHeight="1" thickBot="1" x14ac:dyDescent="0.3">
      <c r="A20" s="202" t="s">
        <v>93</v>
      </c>
      <c r="B20" s="203"/>
      <c r="C20" s="204"/>
      <c r="D20" s="205" t="s">
        <v>77</v>
      </c>
      <c r="E20" s="206">
        <v>0.4</v>
      </c>
      <c r="F20" s="206">
        <v>0</v>
      </c>
      <c r="G20" s="206">
        <v>11.3</v>
      </c>
      <c r="H20" s="206">
        <v>46</v>
      </c>
      <c r="I20" s="206">
        <v>0.02</v>
      </c>
      <c r="J20" s="206">
        <v>7</v>
      </c>
      <c r="K20" s="206">
        <v>0.03</v>
      </c>
      <c r="L20" s="206">
        <v>0</v>
      </c>
      <c r="M20" s="206">
        <v>16</v>
      </c>
      <c r="N20" s="206">
        <v>0.3</v>
      </c>
      <c r="O20" s="206">
        <v>0</v>
      </c>
      <c r="P20" s="206">
        <v>2.2000000000000002</v>
      </c>
      <c r="Q20" s="207">
        <v>100</v>
      </c>
      <c r="R20" s="208">
        <v>100</v>
      </c>
    </row>
    <row r="21" spans="1:18" ht="16.5" customHeight="1" thickBot="1" x14ac:dyDescent="0.3">
      <c r="A21" s="209" t="s">
        <v>109</v>
      </c>
      <c r="B21" s="210"/>
      <c r="C21" s="210"/>
      <c r="D21" s="211" t="s">
        <v>76</v>
      </c>
      <c r="E21" s="212">
        <v>0</v>
      </c>
      <c r="F21" s="212">
        <v>0</v>
      </c>
      <c r="G21" s="212">
        <v>17</v>
      </c>
      <c r="H21" s="212">
        <v>66</v>
      </c>
      <c r="I21" s="212">
        <v>0</v>
      </c>
      <c r="J21" s="212">
        <v>6</v>
      </c>
      <c r="K21" s="212">
        <v>0</v>
      </c>
      <c r="L21" s="212">
        <v>6</v>
      </c>
      <c r="M21" s="212">
        <v>9</v>
      </c>
      <c r="N21" s="212">
        <v>0</v>
      </c>
      <c r="O21" s="212">
        <v>4</v>
      </c>
      <c r="P21" s="212">
        <v>1</v>
      </c>
      <c r="Q21" s="213">
        <v>200</v>
      </c>
      <c r="R21" s="214">
        <v>200</v>
      </c>
    </row>
    <row r="22" spans="1:18" ht="19.5" thickBot="1" x14ac:dyDescent="0.3">
      <c r="A22" s="189" t="s">
        <v>27</v>
      </c>
      <c r="B22" s="191"/>
      <c r="C22" s="191"/>
      <c r="D22" s="185" t="s">
        <v>76</v>
      </c>
      <c r="E22" s="187">
        <v>6.4</v>
      </c>
      <c r="F22" s="187">
        <v>6</v>
      </c>
      <c r="G22" s="187">
        <v>33.1</v>
      </c>
      <c r="H22" s="187">
        <v>206</v>
      </c>
      <c r="I22" s="187">
        <v>0.12</v>
      </c>
      <c r="J22" s="187">
        <v>7</v>
      </c>
      <c r="K22" s="187">
        <f>SUM(K19,K20,K21)</f>
        <v>0.03</v>
      </c>
      <c r="L22" s="187">
        <f>SUM(L19:L21)</f>
        <v>6</v>
      </c>
      <c r="M22" s="187">
        <v>218</v>
      </c>
      <c r="N22" s="187">
        <v>160.80000000000001</v>
      </c>
      <c r="O22" s="187">
        <v>22.5</v>
      </c>
      <c r="P22" s="187">
        <v>2.35</v>
      </c>
      <c r="Q22" s="187">
        <v>206</v>
      </c>
      <c r="R22" s="188">
        <v>206</v>
      </c>
    </row>
    <row r="23" spans="1:18" ht="19.5" customHeight="1" thickBot="1" x14ac:dyDescent="0.3">
      <c r="A23" s="189" t="s">
        <v>34</v>
      </c>
      <c r="B23" s="191"/>
      <c r="C23" s="191"/>
      <c r="D23" s="185"/>
      <c r="E23" s="187">
        <f t="shared" ref="E23:P23" si="2">SUM(E8,E17,E22)</f>
        <v>79.2</v>
      </c>
      <c r="F23" s="187">
        <v>78.599999999999994</v>
      </c>
      <c r="G23" s="187">
        <f t="shared" si="2"/>
        <v>213.70000000000002</v>
      </c>
      <c r="H23" s="187">
        <f t="shared" si="2"/>
        <v>1840.4</v>
      </c>
      <c r="I23" s="187">
        <f t="shared" si="2"/>
        <v>0.13999999999999999</v>
      </c>
      <c r="J23" s="187">
        <f t="shared" si="2"/>
        <v>30.2</v>
      </c>
      <c r="K23" s="187">
        <f t="shared" si="2"/>
        <v>26.150000000000002</v>
      </c>
      <c r="L23" s="187">
        <f t="shared" si="2"/>
        <v>3267</v>
      </c>
      <c r="M23" s="187">
        <f t="shared" si="2"/>
        <v>664.4</v>
      </c>
      <c r="N23" s="187">
        <f t="shared" si="2"/>
        <v>1422.8999999999999</v>
      </c>
      <c r="O23" s="187">
        <f t="shared" si="2"/>
        <v>411.4</v>
      </c>
      <c r="P23" s="187">
        <f t="shared" si="2"/>
        <v>20.350000000000001</v>
      </c>
      <c r="Q23" s="187">
        <v>1840.4</v>
      </c>
      <c r="R23" s="188">
        <v>2139.1999999999998</v>
      </c>
    </row>
  </sheetData>
  <mergeCells count="9">
    <mergeCell ref="Q2:R2"/>
    <mergeCell ref="A4:P4"/>
    <mergeCell ref="A9:P9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verticalDpi="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80" zoomScaleNormal="80" workbookViewId="0">
      <selection activeCell="Q2" sqref="Q2:R2"/>
    </sheetView>
  </sheetViews>
  <sheetFormatPr defaultColWidth="9.140625" defaultRowHeight="15.75" x14ac:dyDescent="0.25"/>
  <cols>
    <col min="1" max="1" width="40.140625" style="5" customWidth="1"/>
    <col min="2" max="2" width="15" style="16" customWidth="1"/>
    <col min="3" max="3" width="10.42578125" style="16" customWidth="1"/>
    <col min="4" max="4" width="11.85546875" style="16" customWidth="1"/>
    <col min="5" max="7" width="9.140625" style="5"/>
    <col min="8" max="8" width="10.7109375" style="5" customWidth="1"/>
    <col min="9" max="16" width="9.140625" style="5"/>
    <col min="17" max="17" width="8.140625" style="5" customWidth="1"/>
    <col min="18" max="16384" width="9.140625" style="5"/>
  </cols>
  <sheetData>
    <row r="1" spans="1:18" ht="16.5" thickBot="1" x14ac:dyDescent="0.3">
      <c r="G1" s="43" t="s">
        <v>94</v>
      </c>
    </row>
    <row r="2" spans="1:18" ht="35.25" customHeight="1" thickBot="1" x14ac:dyDescent="0.3">
      <c r="A2" s="330" t="s">
        <v>39</v>
      </c>
      <c r="B2" s="332" t="s">
        <v>1</v>
      </c>
      <c r="C2" s="230" t="s">
        <v>2</v>
      </c>
      <c r="D2" s="231" t="s">
        <v>4</v>
      </c>
      <c r="E2" s="334" t="s">
        <v>6</v>
      </c>
      <c r="F2" s="335"/>
      <c r="G2" s="336"/>
      <c r="H2" s="330" t="s">
        <v>57</v>
      </c>
      <c r="I2" s="325" t="s">
        <v>7</v>
      </c>
      <c r="J2" s="337"/>
      <c r="K2" s="337"/>
      <c r="L2" s="326"/>
      <c r="M2" s="325" t="s">
        <v>8</v>
      </c>
      <c r="N2" s="337"/>
      <c r="O2" s="337"/>
      <c r="P2" s="326"/>
      <c r="Q2" s="325" t="s">
        <v>9</v>
      </c>
      <c r="R2" s="326"/>
    </row>
    <row r="3" spans="1:18" ht="30" customHeight="1" thickBot="1" x14ac:dyDescent="0.3">
      <c r="A3" s="331"/>
      <c r="B3" s="333"/>
      <c r="C3" s="192" t="s">
        <v>3</v>
      </c>
      <c r="D3" s="232" t="s">
        <v>5</v>
      </c>
      <c r="E3" s="233" t="s">
        <v>10</v>
      </c>
      <c r="F3" s="233" t="s">
        <v>11</v>
      </c>
      <c r="G3" s="233" t="s">
        <v>12</v>
      </c>
      <c r="H3" s="331"/>
      <c r="I3" s="233" t="s">
        <v>36</v>
      </c>
      <c r="J3" s="233" t="s">
        <v>13</v>
      </c>
      <c r="K3" s="233" t="s">
        <v>14</v>
      </c>
      <c r="L3" s="233" t="s">
        <v>185</v>
      </c>
      <c r="M3" s="233" t="s">
        <v>16</v>
      </c>
      <c r="N3" s="233" t="s">
        <v>17</v>
      </c>
      <c r="O3" s="233" t="s">
        <v>18</v>
      </c>
      <c r="P3" s="233" t="s">
        <v>19</v>
      </c>
      <c r="Q3" s="232" t="s">
        <v>145</v>
      </c>
      <c r="R3" s="234" t="s">
        <v>156</v>
      </c>
    </row>
    <row r="4" spans="1:18" s="24" customFormat="1" ht="19.5" thickBot="1" x14ac:dyDescent="0.3">
      <c r="A4" s="327" t="s">
        <v>58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9"/>
      <c r="Q4" s="187"/>
      <c r="R4" s="188"/>
    </row>
    <row r="5" spans="1:18" ht="30.75" customHeight="1" thickBot="1" x14ac:dyDescent="0.3">
      <c r="A5" s="215" t="s">
        <v>188</v>
      </c>
      <c r="B5" s="216">
        <v>2004</v>
      </c>
      <c r="C5" s="216" t="s">
        <v>118</v>
      </c>
      <c r="D5" s="216" t="s">
        <v>165</v>
      </c>
      <c r="E5" s="217">
        <v>9</v>
      </c>
      <c r="F5" s="217">
        <v>17</v>
      </c>
      <c r="G5" s="217">
        <v>74</v>
      </c>
      <c r="H5" s="217">
        <v>345</v>
      </c>
      <c r="I5" s="217">
        <v>0</v>
      </c>
      <c r="J5" s="217">
        <v>2</v>
      </c>
      <c r="K5" s="217">
        <v>0.02</v>
      </c>
      <c r="L5" s="217">
        <v>2417</v>
      </c>
      <c r="M5" s="217">
        <v>204</v>
      </c>
      <c r="N5" s="217">
        <v>250</v>
      </c>
      <c r="O5" s="217">
        <v>61</v>
      </c>
      <c r="P5" s="217">
        <v>1</v>
      </c>
      <c r="Q5" s="218">
        <v>150</v>
      </c>
      <c r="R5" s="219">
        <v>200</v>
      </c>
    </row>
    <row r="6" spans="1:18" ht="19.5" thickBot="1" x14ac:dyDescent="0.3">
      <c r="A6" s="220" t="s">
        <v>216</v>
      </c>
      <c r="B6" s="221">
        <v>2004</v>
      </c>
      <c r="C6" s="221">
        <v>5</v>
      </c>
      <c r="D6" s="221" t="s">
        <v>166</v>
      </c>
      <c r="E6" s="222">
        <v>4.25</v>
      </c>
      <c r="F6" s="222">
        <v>5.37</v>
      </c>
      <c r="G6" s="222">
        <v>14</v>
      </c>
      <c r="H6" s="222">
        <v>139</v>
      </c>
      <c r="I6" s="222">
        <v>4</v>
      </c>
      <c r="J6" s="222">
        <v>6</v>
      </c>
      <c r="K6" s="222">
        <v>46</v>
      </c>
      <c r="L6" s="222">
        <v>32</v>
      </c>
      <c r="M6" s="222">
        <v>96</v>
      </c>
      <c r="N6" s="222">
        <v>77</v>
      </c>
      <c r="O6" s="222">
        <v>13</v>
      </c>
      <c r="P6" s="222">
        <v>0.7</v>
      </c>
      <c r="Q6" s="223">
        <v>10</v>
      </c>
      <c r="R6" s="224">
        <v>12</v>
      </c>
    </row>
    <row r="7" spans="1:18" ht="19.5" thickBot="1" x14ac:dyDescent="0.35">
      <c r="A7" s="175" t="s">
        <v>32</v>
      </c>
      <c r="B7" s="225">
        <v>2004</v>
      </c>
      <c r="C7" s="226">
        <v>686</v>
      </c>
      <c r="D7" s="226" t="s">
        <v>79</v>
      </c>
      <c r="E7" s="226">
        <v>0</v>
      </c>
      <c r="F7" s="226">
        <v>0</v>
      </c>
      <c r="G7" s="226">
        <v>15</v>
      </c>
      <c r="H7" s="226">
        <v>59</v>
      </c>
      <c r="I7" s="226">
        <v>0</v>
      </c>
      <c r="J7" s="226">
        <v>3</v>
      </c>
      <c r="K7" s="226">
        <v>0</v>
      </c>
      <c r="L7" s="226">
        <v>32</v>
      </c>
      <c r="M7" s="226">
        <v>8</v>
      </c>
      <c r="N7" s="226">
        <v>10</v>
      </c>
      <c r="O7" s="226">
        <v>5</v>
      </c>
      <c r="P7" s="226">
        <v>0.5</v>
      </c>
      <c r="Q7" s="227">
        <v>200</v>
      </c>
      <c r="R7" s="228">
        <v>200</v>
      </c>
    </row>
    <row r="8" spans="1:18" ht="17.25" customHeight="1" thickBot="1" x14ac:dyDescent="0.35">
      <c r="A8" s="175" t="s">
        <v>26</v>
      </c>
      <c r="B8" s="176"/>
      <c r="C8" s="176"/>
      <c r="D8" s="182" t="s">
        <v>150</v>
      </c>
      <c r="E8" s="176">
        <v>4.7</v>
      </c>
      <c r="F8" s="176">
        <v>0.6</v>
      </c>
      <c r="G8" s="176">
        <v>28.8</v>
      </c>
      <c r="H8" s="176">
        <v>141.6</v>
      </c>
      <c r="I8" s="176">
        <v>0</v>
      </c>
      <c r="J8" s="176">
        <v>0</v>
      </c>
      <c r="K8" s="176">
        <v>0</v>
      </c>
      <c r="L8" s="176">
        <v>0</v>
      </c>
      <c r="M8" s="176">
        <v>13</v>
      </c>
      <c r="N8" s="176">
        <v>52</v>
      </c>
      <c r="O8" s="176">
        <v>18</v>
      </c>
      <c r="P8" s="176">
        <v>2</v>
      </c>
      <c r="Q8" s="177">
        <v>80</v>
      </c>
      <c r="R8" s="178">
        <v>80</v>
      </c>
    </row>
    <row r="9" spans="1:18" ht="19.5" thickBot="1" x14ac:dyDescent="0.3">
      <c r="A9" s="189" t="s">
        <v>27</v>
      </c>
      <c r="B9" s="191"/>
      <c r="C9" s="191"/>
      <c r="D9" s="229"/>
      <c r="E9" s="187">
        <f t="shared" ref="E9:P9" si="0">SUM(E5:E8)</f>
        <v>17.95</v>
      </c>
      <c r="F9" s="187">
        <f t="shared" si="0"/>
        <v>22.970000000000002</v>
      </c>
      <c r="G9" s="187">
        <f t="shared" si="0"/>
        <v>131.80000000000001</v>
      </c>
      <c r="H9" s="187">
        <f t="shared" si="0"/>
        <v>684.6</v>
      </c>
      <c r="I9" s="187">
        <f t="shared" si="0"/>
        <v>4</v>
      </c>
      <c r="J9" s="187">
        <f t="shared" si="0"/>
        <v>11</v>
      </c>
      <c r="K9" s="187">
        <f t="shared" si="0"/>
        <v>46.02</v>
      </c>
      <c r="L9" s="187">
        <f t="shared" si="0"/>
        <v>2481</v>
      </c>
      <c r="M9" s="187">
        <f t="shared" si="0"/>
        <v>321</v>
      </c>
      <c r="N9" s="187">
        <f t="shared" si="0"/>
        <v>389</v>
      </c>
      <c r="O9" s="187">
        <f t="shared" si="0"/>
        <v>97</v>
      </c>
      <c r="P9" s="187">
        <f t="shared" si="0"/>
        <v>4.2</v>
      </c>
      <c r="Q9" s="187">
        <v>660.6</v>
      </c>
      <c r="R9" s="188">
        <v>813.9</v>
      </c>
    </row>
    <row r="10" spans="1:18" s="24" customFormat="1" ht="19.5" thickBot="1" x14ac:dyDescent="0.3">
      <c r="A10" s="327" t="s">
        <v>43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Q10" s="187"/>
      <c r="R10" s="188"/>
    </row>
    <row r="11" spans="1:18" ht="21.75" customHeight="1" thickBot="1" x14ac:dyDescent="0.35">
      <c r="A11" s="175" t="s">
        <v>167</v>
      </c>
      <c r="B11" s="176">
        <v>2004</v>
      </c>
      <c r="C11" s="176">
        <v>20</v>
      </c>
      <c r="D11" s="182" t="s">
        <v>160</v>
      </c>
      <c r="E11" s="176">
        <v>1</v>
      </c>
      <c r="F11" s="176">
        <v>0</v>
      </c>
      <c r="G11" s="176">
        <v>2</v>
      </c>
      <c r="H11" s="176">
        <v>12</v>
      </c>
      <c r="I11" s="176">
        <v>0</v>
      </c>
      <c r="J11" s="176">
        <v>13</v>
      </c>
      <c r="K11" s="176">
        <v>1</v>
      </c>
      <c r="L11" s="176">
        <v>4</v>
      </c>
      <c r="M11" s="176">
        <v>7</v>
      </c>
      <c r="N11" s="176">
        <v>13</v>
      </c>
      <c r="O11" s="176">
        <v>10</v>
      </c>
      <c r="P11" s="176">
        <v>1</v>
      </c>
      <c r="Q11" s="177">
        <v>60</v>
      </c>
      <c r="R11" s="178">
        <v>100</v>
      </c>
    </row>
    <row r="12" spans="1:18" ht="21.75" customHeight="1" thickBot="1" x14ac:dyDescent="0.3">
      <c r="A12" s="184" t="s">
        <v>59</v>
      </c>
      <c r="B12" s="191">
        <v>2004</v>
      </c>
      <c r="C12" s="191">
        <v>110</v>
      </c>
      <c r="D12" s="185" t="s">
        <v>176</v>
      </c>
      <c r="E12" s="186">
        <v>14.5</v>
      </c>
      <c r="F12" s="186">
        <v>17.399999999999999</v>
      </c>
      <c r="G12" s="186">
        <v>18.899999999999999</v>
      </c>
      <c r="H12" s="186">
        <v>257</v>
      </c>
      <c r="I12" s="186">
        <v>0</v>
      </c>
      <c r="J12" s="186">
        <v>15</v>
      </c>
      <c r="K12" s="186">
        <v>1.4</v>
      </c>
      <c r="L12" s="186">
        <v>1162</v>
      </c>
      <c r="M12" s="186">
        <v>82.9</v>
      </c>
      <c r="N12" s="186">
        <v>90.1</v>
      </c>
      <c r="O12" s="186">
        <v>39.200000000000003</v>
      </c>
      <c r="P12" s="186">
        <v>1.4</v>
      </c>
      <c r="Q12" s="187">
        <v>250</v>
      </c>
      <c r="R12" s="188">
        <v>250</v>
      </c>
    </row>
    <row r="13" spans="1:18" ht="19.5" thickBot="1" x14ac:dyDescent="0.3">
      <c r="A13" s="184" t="s">
        <v>217</v>
      </c>
      <c r="B13" s="191">
        <v>2004</v>
      </c>
      <c r="C13" s="191" t="s">
        <v>218</v>
      </c>
      <c r="D13" s="185" t="s">
        <v>163</v>
      </c>
      <c r="E13" s="186">
        <v>26.1</v>
      </c>
      <c r="F13" s="186">
        <v>21.8</v>
      </c>
      <c r="G13" s="186">
        <v>38.1</v>
      </c>
      <c r="H13" s="186">
        <v>307</v>
      </c>
      <c r="I13" s="186">
        <v>0</v>
      </c>
      <c r="J13" s="186">
        <v>5</v>
      </c>
      <c r="K13" s="186">
        <v>0</v>
      </c>
      <c r="L13" s="186">
        <v>1334</v>
      </c>
      <c r="M13" s="186">
        <v>44.7</v>
      </c>
      <c r="N13" s="186">
        <v>148.30000000000001</v>
      </c>
      <c r="O13" s="186">
        <v>56.7</v>
      </c>
      <c r="P13" s="186">
        <v>2.1</v>
      </c>
      <c r="Q13" s="187">
        <v>75</v>
      </c>
      <c r="R13" s="188">
        <v>100</v>
      </c>
    </row>
    <row r="14" spans="1:18" ht="19.5" thickBot="1" x14ac:dyDescent="0.3">
      <c r="A14" s="184" t="s">
        <v>231</v>
      </c>
      <c r="B14" s="191" t="s">
        <v>86</v>
      </c>
      <c r="C14" s="191" t="s">
        <v>232</v>
      </c>
      <c r="D14" s="185" t="s">
        <v>162</v>
      </c>
      <c r="E14" s="186">
        <v>3.6</v>
      </c>
      <c r="F14" s="186">
        <v>7.2</v>
      </c>
      <c r="G14" s="186">
        <v>14.4</v>
      </c>
      <c r="H14" s="186">
        <v>168</v>
      </c>
      <c r="I14" s="186">
        <v>0</v>
      </c>
      <c r="J14" s="186">
        <v>13</v>
      </c>
      <c r="K14" s="186">
        <v>0</v>
      </c>
      <c r="L14" s="186">
        <v>0.32500000000000001</v>
      </c>
      <c r="M14" s="186">
        <v>113.4</v>
      </c>
      <c r="N14" s="186">
        <v>68.400000000000006</v>
      </c>
      <c r="O14" s="186">
        <v>34.200000000000003</v>
      </c>
      <c r="P14" s="186">
        <v>1.8</v>
      </c>
      <c r="Q14" s="187">
        <v>150</v>
      </c>
      <c r="R14" s="188">
        <v>180</v>
      </c>
    </row>
    <row r="15" spans="1:18" ht="19.5" thickBot="1" x14ac:dyDescent="0.3">
      <c r="A15" s="184" t="s">
        <v>60</v>
      </c>
      <c r="B15" s="191">
        <v>2004</v>
      </c>
      <c r="C15" s="191">
        <v>632</v>
      </c>
      <c r="D15" s="185" t="s">
        <v>76</v>
      </c>
      <c r="E15" s="186">
        <v>0</v>
      </c>
      <c r="F15" s="186">
        <v>0</v>
      </c>
      <c r="G15" s="186">
        <v>28</v>
      </c>
      <c r="H15" s="186">
        <v>109</v>
      </c>
      <c r="I15" s="186">
        <v>0</v>
      </c>
      <c r="J15" s="186">
        <v>2</v>
      </c>
      <c r="K15" s="186">
        <v>0</v>
      </c>
      <c r="L15" s="186">
        <v>5</v>
      </c>
      <c r="M15" s="186">
        <v>13</v>
      </c>
      <c r="N15" s="186">
        <v>8</v>
      </c>
      <c r="O15" s="186">
        <v>5</v>
      </c>
      <c r="P15" s="186">
        <v>0</v>
      </c>
      <c r="Q15" s="187">
        <v>200</v>
      </c>
      <c r="R15" s="188">
        <v>200</v>
      </c>
    </row>
    <row r="16" spans="1:18" ht="19.5" thickBot="1" x14ac:dyDescent="0.35">
      <c r="A16" s="175" t="s">
        <v>154</v>
      </c>
      <c r="B16" s="176"/>
      <c r="C16" s="176"/>
      <c r="D16" s="183" t="s">
        <v>161</v>
      </c>
      <c r="E16" s="176">
        <v>2.2999999999999998</v>
      </c>
      <c r="F16" s="176">
        <v>0.3</v>
      </c>
      <c r="G16" s="176">
        <v>14.4</v>
      </c>
      <c r="H16" s="176">
        <v>70.8</v>
      </c>
      <c r="I16" s="176">
        <v>0</v>
      </c>
      <c r="J16" s="176">
        <v>0</v>
      </c>
      <c r="K16" s="176">
        <v>0</v>
      </c>
      <c r="L16" s="176">
        <v>0</v>
      </c>
      <c r="M16" s="176">
        <v>6.9</v>
      </c>
      <c r="N16" s="176">
        <v>26.1</v>
      </c>
      <c r="O16" s="176">
        <v>9.9</v>
      </c>
      <c r="P16" s="176">
        <v>1</v>
      </c>
      <c r="Q16" s="177">
        <v>30</v>
      </c>
      <c r="R16" s="178">
        <v>70</v>
      </c>
    </row>
    <row r="17" spans="1:18" ht="19.5" thickBot="1" x14ac:dyDescent="0.35">
      <c r="A17" s="175" t="s">
        <v>30</v>
      </c>
      <c r="B17" s="176"/>
      <c r="C17" s="176"/>
      <c r="D17" s="182" t="s">
        <v>150</v>
      </c>
      <c r="E17" s="176">
        <v>3</v>
      </c>
      <c r="F17" s="176">
        <v>1</v>
      </c>
      <c r="G17" s="176">
        <v>15</v>
      </c>
      <c r="H17" s="176">
        <v>81</v>
      </c>
      <c r="I17" s="176">
        <v>0</v>
      </c>
      <c r="J17" s="176">
        <v>0</v>
      </c>
      <c r="K17" s="176">
        <v>0</v>
      </c>
      <c r="L17" s="176">
        <v>275</v>
      </c>
      <c r="M17" s="176">
        <v>16</v>
      </c>
      <c r="N17" s="176">
        <v>71</v>
      </c>
      <c r="O17" s="176">
        <v>21</v>
      </c>
      <c r="P17" s="176">
        <v>2</v>
      </c>
      <c r="Q17" s="177">
        <v>60</v>
      </c>
      <c r="R17" s="178">
        <v>90</v>
      </c>
    </row>
    <row r="18" spans="1:18" ht="19.5" thickBot="1" x14ac:dyDescent="0.3">
      <c r="A18" s="189" t="s">
        <v>27</v>
      </c>
      <c r="B18" s="191"/>
      <c r="C18" s="191"/>
      <c r="D18" s="185"/>
      <c r="E18" s="187">
        <f>SUM(E11:E17)</f>
        <v>50.5</v>
      </c>
      <c r="F18" s="187">
        <f t="shared" ref="F18:P18" si="1">SUM(F11:F17)</f>
        <v>47.7</v>
      </c>
      <c r="G18" s="187">
        <f t="shared" si="1"/>
        <v>130.80000000000001</v>
      </c>
      <c r="H18" s="187">
        <f t="shared" si="1"/>
        <v>1004.8</v>
      </c>
      <c r="I18" s="187">
        <f t="shared" si="1"/>
        <v>0</v>
      </c>
      <c r="J18" s="187">
        <f t="shared" si="1"/>
        <v>48</v>
      </c>
      <c r="K18" s="187">
        <f t="shared" si="1"/>
        <v>2.4</v>
      </c>
      <c r="L18" s="187">
        <f t="shared" si="1"/>
        <v>2780.3249999999998</v>
      </c>
      <c r="M18" s="187">
        <f t="shared" si="1"/>
        <v>283.89999999999998</v>
      </c>
      <c r="N18" s="187">
        <f t="shared" si="1"/>
        <v>424.90000000000003</v>
      </c>
      <c r="O18" s="187">
        <f t="shared" si="1"/>
        <v>176.00000000000003</v>
      </c>
      <c r="P18" s="187">
        <f t="shared" si="1"/>
        <v>9.3000000000000007</v>
      </c>
      <c r="Q18" s="187">
        <v>1025.8</v>
      </c>
      <c r="R18" s="188">
        <v>1161</v>
      </c>
    </row>
    <row r="19" spans="1:18" s="24" customFormat="1" ht="19.5" thickBot="1" x14ac:dyDescent="0.3">
      <c r="A19" s="327" t="s">
        <v>55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9"/>
      <c r="Q19" s="187"/>
      <c r="R19" s="188"/>
    </row>
    <row r="20" spans="1:18" ht="16.5" customHeight="1" thickBot="1" x14ac:dyDescent="0.3">
      <c r="A20" s="184" t="s">
        <v>177</v>
      </c>
      <c r="B20" s="191">
        <v>2004</v>
      </c>
      <c r="C20" s="191"/>
      <c r="D20" s="185" t="s">
        <v>142</v>
      </c>
      <c r="E20" s="186">
        <v>6.88</v>
      </c>
      <c r="F20" s="186">
        <v>11.08</v>
      </c>
      <c r="G20" s="186">
        <v>55.9</v>
      </c>
      <c r="H20" s="186">
        <v>90</v>
      </c>
      <c r="I20" s="186">
        <v>7.0000000000000007E-2</v>
      </c>
      <c r="J20" s="186">
        <v>0</v>
      </c>
      <c r="K20" s="186">
        <v>7.0000000000000007E-2</v>
      </c>
      <c r="L20" s="186">
        <v>0.4</v>
      </c>
      <c r="M20" s="186">
        <v>7.16</v>
      </c>
      <c r="N20" s="186">
        <v>29.3</v>
      </c>
      <c r="O20" s="186">
        <v>5.3</v>
      </c>
      <c r="P20" s="186">
        <v>0.43</v>
      </c>
      <c r="Q20" s="187">
        <v>10</v>
      </c>
      <c r="R20" s="188">
        <v>15</v>
      </c>
    </row>
    <row r="21" spans="1:18" ht="17.25" customHeight="1" thickBot="1" x14ac:dyDescent="0.3">
      <c r="A21" s="209" t="s">
        <v>178</v>
      </c>
      <c r="B21" s="210"/>
      <c r="C21" s="210"/>
      <c r="D21" s="211" t="s">
        <v>76</v>
      </c>
      <c r="E21" s="212">
        <v>0</v>
      </c>
      <c r="F21" s="212">
        <v>0</v>
      </c>
      <c r="G21" s="212">
        <v>17</v>
      </c>
      <c r="H21" s="212">
        <v>66</v>
      </c>
      <c r="I21" s="212">
        <v>0</v>
      </c>
      <c r="J21" s="212">
        <v>6</v>
      </c>
      <c r="K21" s="212">
        <v>0</v>
      </c>
      <c r="L21" s="212">
        <v>6</v>
      </c>
      <c r="M21" s="212">
        <v>9</v>
      </c>
      <c r="N21" s="212">
        <v>0</v>
      </c>
      <c r="O21" s="212">
        <v>4</v>
      </c>
      <c r="P21" s="212">
        <v>1</v>
      </c>
      <c r="Q21" s="213">
        <v>200</v>
      </c>
      <c r="R21" s="214">
        <v>200</v>
      </c>
    </row>
    <row r="22" spans="1:18" ht="17.25" customHeight="1" thickBot="1" x14ac:dyDescent="0.3">
      <c r="A22" s="184" t="s">
        <v>47</v>
      </c>
      <c r="B22" s="191"/>
      <c r="C22" s="191"/>
      <c r="D22" s="185" t="s">
        <v>77</v>
      </c>
      <c r="E22" s="186">
        <v>0.5</v>
      </c>
      <c r="F22" s="186">
        <v>0</v>
      </c>
      <c r="G22" s="186">
        <v>11.7</v>
      </c>
      <c r="H22" s="186">
        <v>65</v>
      </c>
      <c r="I22" s="186">
        <v>0.12</v>
      </c>
      <c r="J22" s="186">
        <v>11</v>
      </c>
      <c r="K22" s="186">
        <v>10.36</v>
      </c>
      <c r="L22" s="186">
        <v>0.24</v>
      </c>
      <c r="M22" s="186">
        <v>44.03</v>
      </c>
      <c r="N22" s="186">
        <v>29.8</v>
      </c>
      <c r="O22" s="186">
        <v>16.899999999999999</v>
      </c>
      <c r="P22" s="186">
        <v>0.37</v>
      </c>
      <c r="Q22" s="187">
        <v>100</v>
      </c>
      <c r="R22" s="188">
        <v>100</v>
      </c>
    </row>
    <row r="23" spans="1:18" ht="19.5" thickBot="1" x14ac:dyDescent="0.3">
      <c r="A23" s="189" t="s">
        <v>27</v>
      </c>
      <c r="B23" s="191"/>
      <c r="C23" s="191"/>
      <c r="D23" s="185"/>
      <c r="E23" s="187">
        <v>7.38</v>
      </c>
      <c r="F23" s="187">
        <v>11</v>
      </c>
      <c r="G23" s="187">
        <f>SUM(G20,G21,G22)</f>
        <v>84.600000000000009</v>
      </c>
      <c r="H23" s="187">
        <f>SUM(H20,H21,H22)</f>
        <v>221</v>
      </c>
      <c r="I23" s="187">
        <v>0.19</v>
      </c>
      <c r="J23" s="187">
        <v>17</v>
      </c>
      <c r="K23" s="187">
        <v>10.43</v>
      </c>
      <c r="L23" s="187">
        <v>6.64</v>
      </c>
      <c r="M23" s="187">
        <v>60.19</v>
      </c>
      <c r="N23" s="187">
        <v>59.1</v>
      </c>
      <c r="O23" s="187">
        <f>SUM(O20,O21+O22)</f>
        <v>26.2</v>
      </c>
      <c r="P23" s="187">
        <f>SUM(P20,P21,P22)</f>
        <v>1.7999999999999998</v>
      </c>
      <c r="Q23" s="187">
        <v>221</v>
      </c>
      <c r="R23" s="188">
        <v>266</v>
      </c>
    </row>
    <row r="24" spans="1:18" ht="16.5" customHeight="1" thickBot="1" x14ac:dyDescent="0.3">
      <c r="A24" s="189" t="s">
        <v>34</v>
      </c>
      <c r="B24" s="191"/>
      <c r="C24" s="191"/>
      <c r="D24" s="185"/>
      <c r="E24" s="187">
        <f>SUM(E9,E18,E23)</f>
        <v>75.83</v>
      </c>
      <c r="F24" s="187">
        <f>SUM(F9,F18+F23)</f>
        <v>81.67</v>
      </c>
      <c r="G24" s="187">
        <f>SUM(G9,G18,G23)</f>
        <v>347.20000000000005</v>
      </c>
      <c r="H24" s="187">
        <f>SUM(H9,H18+H23)</f>
        <v>1910.4</v>
      </c>
      <c r="I24" s="187">
        <f t="shared" ref="I24:P24" si="2">SUM(I9,I18,I23)</f>
        <v>4.1900000000000004</v>
      </c>
      <c r="J24" s="187">
        <f t="shared" si="2"/>
        <v>76</v>
      </c>
      <c r="K24" s="187">
        <f t="shared" si="2"/>
        <v>58.85</v>
      </c>
      <c r="L24" s="187">
        <f t="shared" si="2"/>
        <v>5267.9650000000001</v>
      </c>
      <c r="M24" s="187">
        <f t="shared" si="2"/>
        <v>665.08999999999992</v>
      </c>
      <c r="N24" s="187">
        <f t="shared" si="2"/>
        <v>873.00000000000011</v>
      </c>
      <c r="O24" s="187">
        <f t="shared" si="2"/>
        <v>299.2</v>
      </c>
      <c r="P24" s="187">
        <f t="shared" si="2"/>
        <v>15.3</v>
      </c>
      <c r="Q24" s="187">
        <v>1910.4</v>
      </c>
      <c r="R24" s="188">
        <v>1931</v>
      </c>
    </row>
  </sheetData>
  <mergeCells count="10">
    <mergeCell ref="Q2:R2"/>
    <mergeCell ref="A4:P4"/>
    <mergeCell ref="A10:P10"/>
    <mergeCell ref="A19:P19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verticalDpi="4294967295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opLeftCell="A10" zoomScale="86" zoomScaleNormal="86" workbookViewId="0">
      <selection activeCell="R31" sqref="R31"/>
    </sheetView>
  </sheetViews>
  <sheetFormatPr defaultColWidth="9.140625" defaultRowHeight="15.75" x14ac:dyDescent="0.25"/>
  <cols>
    <col min="1" max="1" width="36.28515625" style="5" customWidth="1"/>
    <col min="2" max="2" width="14.28515625" style="16" customWidth="1"/>
    <col min="3" max="3" width="10.42578125" style="16" customWidth="1"/>
    <col min="4" max="4" width="10.85546875" style="16" customWidth="1"/>
    <col min="5" max="12" width="9.140625" style="5"/>
    <col min="13" max="13" width="7.5703125" style="5" customWidth="1"/>
    <col min="14" max="14" width="7.42578125" style="5" customWidth="1"/>
    <col min="15" max="16" width="9.140625" style="5"/>
    <col min="17" max="17" width="8" style="5" customWidth="1"/>
    <col min="18" max="18" width="8.7109375" style="5" customWidth="1"/>
    <col min="19" max="16384" width="9.140625" style="5"/>
  </cols>
  <sheetData>
    <row r="1" spans="1:18" ht="16.5" thickBot="1" x14ac:dyDescent="0.3">
      <c r="A1" s="10"/>
      <c r="B1" s="42"/>
      <c r="C1" s="42"/>
      <c r="D1" s="42"/>
      <c r="E1" s="10"/>
      <c r="F1" s="10"/>
      <c r="G1" s="43" t="s">
        <v>95</v>
      </c>
      <c r="H1" s="43"/>
      <c r="I1" s="43"/>
      <c r="J1" s="10"/>
      <c r="K1" s="10"/>
      <c r="L1" s="10"/>
      <c r="M1" s="10"/>
      <c r="N1" s="10"/>
      <c r="O1" s="10"/>
      <c r="P1" s="10"/>
      <c r="Q1" s="10"/>
      <c r="R1" s="10"/>
    </row>
    <row r="2" spans="1:18" ht="19.5" customHeight="1" x14ac:dyDescent="0.25">
      <c r="A2" s="320" t="s">
        <v>39</v>
      </c>
      <c r="B2" s="322" t="s">
        <v>1</v>
      </c>
      <c r="C2" s="11" t="s">
        <v>2</v>
      </c>
      <c r="D2" s="12" t="s">
        <v>4</v>
      </c>
      <c r="E2" s="346"/>
      <c r="F2" s="347"/>
      <c r="G2" s="348"/>
      <c r="H2" s="320" t="s">
        <v>35</v>
      </c>
      <c r="I2" s="338" t="s">
        <v>7</v>
      </c>
      <c r="J2" s="339"/>
      <c r="K2" s="339"/>
      <c r="L2" s="340"/>
      <c r="M2" s="338" t="s">
        <v>8</v>
      </c>
      <c r="N2" s="339"/>
      <c r="O2" s="339"/>
      <c r="P2" s="340"/>
      <c r="Q2" s="338" t="s">
        <v>9</v>
      </c>
      <c r="R2" s="340"/>
    </row>
    <row r="3" spans="1:18" ht="16.5" thickBot="1" x14ac:dyDescent="0.3">
      <c r="A3" s="344"/>
      <c r="B3" s="345"/>
      <c r="C3" s="18" t="s">
        <v>3</v>
      </c>
      <c r="D3" s="19" t="s">
        <v>5</v>
      </c>
      <c r="E3" s="349" t="s">
        <v>6</v>
      </c>
      <c r="F3" s="350"/>
      <c r="G3" s="351"/>
      <c r="H3" s="344"/>
      <c r="I3" s="341"/>
      <c r="J3" s="342"/>
      <c r="K3" s="342"/>
      <c r="L3" s="343"/>
      <c r="M3" s="341"/>
      <c r="N3" s="342"/>
      <c r="O3" s="342"/>
      <c r="P3" s="343"/>
      <c r="Q3" s="341"/>
      <c r="R3" s="343"/>
    </row>
    <row r="4" spans="1:18" ht="30" customHeight="1" thickBot="1" x14ac:dyDescent="0.3">
      <c r="A4" s="321"/>
      <c r="B4" s="323"/>
      <c r="C4" s="20"/>
      <c r="D4" s="20"/>
      <c r="E4" s="7" t="s">
        <v>10</v>
      </c>
      <c r="F4" s="7" t="s">
        <v>11</v>
      </c>
      <c r="G4" s="7" t="s">
        <v>12</v>
      </c>
      <c r="H4" s="321"/>
      <c r="I4" s="7" t="s">
        <v>36</v>
      </c>
      <c r="J4" s="7" t="s">
        <v>13</v>
      </c>
      <c r="K4" s="7" t="s">
        <v>14</v>
      </c>
      <c r="L4" s="7" t="s">
        <v>185</v>
      </c>
      <c r="M4" s="7" t="s">
        <v>16</v>
      </c>
      <c r="N4" s="7" t="s">
        <v>17</v>
      </c>
      <c r="O4" s="7" t="s">
        <v>18</v>
      </c>
      <c r="P4" s="7" t="s">
        <v>19</v>
      </c>
      <c r="Q4" s="14" t="s">
        <v>145</v>
      </c>
      <c r="R4" s="98" t="s">
        <v>147</v>
      </c>
    </row>
    <row r="5" spans="1:18" s="24" customFormat="1" ht="16.5" thickBot="1" x14ac:dyDescent="0.3">
      <c r="A5" s="305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6"/>
      <c r="Q5" s="22"/>
      <c r="R5" s="23"/>
    </row>
    <row r="6" spans="1:18" ht="16.5" thickBot="1" x14ac:dyDescent="0.3">
      <c r="A6" s="9" t="s">
        <v>96</v>
      </c>
      <c r="B6" s="15">
        <v>2004</v>
      </c>
      <c r="C6" s="15">
        <v>97</v>
      </c>
      <c r="D6" s="59" t="s">
        <v>162</v>
      </c>
      <c r="E6" s="39">
        <v>9</v>
      </c>
      <c r="F6" s="39">
        <v>18</v>
      </c>
      <c r="G6" s="39">
        <v>49</v>
      </c>
      <c r="H6" s="39">
        <v>326</v>
      </c>
      <c r="I6" s="39">
        <v>0.45</v>
      </c>
      <c r="J6" s="39">
        <v>2</v>
      </c>
      <c r="K6" s="39">
        <v>0.19</v>
      </c>
      <c r="L6" s="39">
        <v>2394</v>
      </c>
      <c r="M6" s="39">
        <v>190</v>
      </c>
      <c r="N6" s="39">
        <v>223</v>
      </c>
      <c r="O6" s="39">
        <v>54</v>
      </c>
      <c r="P6" s="39">
        <v>1</v>
      </c>
      <c r="Q6" s="22">
        <v>150</v>
      </c>
      <c r="R6" s="109">
        <v>200</v>
      </c>
    </row>
    <row r="7" spans="1:18" ht="16.5" thickBot="1" x14ac:dyDescent="0.3">
      <c r="A7" s="105" t="s">
        <v>157</v>
      </c>
      <c r="B7" s="103">
        <v>2004</v>
      </c>
      <c r="C7" s="104">
        <v>6</v>
      </c>
      <c r="D7" s="112" t="s">
        <v>158</v>
      </c>
      <c r="E7" s="103">
        <v>6</v>
      </c>
      <c r="F7" s="103">
        <v>10</v>
      </c>
      <c r="G7" s="103">
        <v>11</v>
      </c>
      <c r="H7" s="103">
        <v>115</v>
      </c>
      <c r="I7" s="103">
        <v>0.15</v>
      </c>
      <c r="J7" s="103">
        <v>0</v>
      </c>
      <c r="K7" s="103">
        <v>4</v>
      </c>
      <c r="L7" s="103">
        <v>331</v>
      </c>
      <c r="M7" s="103">
        <v>11.6</v>
      </c>
      <c r="N7" s="103">
        <v>71</v>
      </c>
      <c r="O7" s="103">
        <v>8</v>
      </c>
      <c r="P7" s="103">
        <v>0</v>
      </c>
      <c r="Q7" s="114">
        <v>30</v>
      </c>
      <c r="R7" s="114">
        <v>40</v>
      </c>
    </row>
    <row r="8" spans="1:18" ht="18.75" customHeight="1" thickBot="1" x14ac:dyDescent="0.3">
      <c r="A8" s="9" t="s">
        <v>42</v>
      </c>
      <c r="B8" s="59">
        <v>2004</v>
      </c>
      <c r="C8" s="59" t="s">
        <v>111</v>
      </c>
      <c r="D8" s="59" t="s">
        <v>76</v>
      </c>
      <c r="E8" s="39">
        <v>4</v>
      </c>
      <c r="F8" s="39">
        <v>4</v>
      </c>
      <c r="G8" s="39">
        <v>26</v>
      </c>
      <c r="H8" s="39">
        <v>149</v>
      </c>
      <c r="I8" s="39">
        <v>0</v>
      </c>
      <c r="J8" s="39">
        <v>1</v>
      </c>
      <c r="K8" s="39">
        <v>0</v>
      </c>
      <c r="L8" s="39">
        <v>51</v>
      </c>
      <c r="M8" s="39">
        <v>123</v>
      </c>
      <c r="N8" s="39">
        <v>116</v>
      </c>
      <c r="O8" s="39">
        <v>22</v>
      </c>
      <c r="P8" s="34">
        <v>1</v>
      </c>
      <c r="Q8" s="60">
        <v>200</v>
      </c>
      <c r="R8" s="113">
        <v>200</v>
      </c>
    </row>
    <row r="9" spans="1:18" ht="19.5" customHeight="1" thickBot="1" x14ac:dyDescent="0.3">
      <c r="A9" s="33" t="s">
        <v>26</v>
      </c>
      <c r="B9" s="34"/>
      <c r="C9" s="34"/>
      <c r="D9" s="107" t="s">
        <v>150</v>
      </c>
      <c r="E9" s="34">
        <v>4.7</v>
      </c>
      <c r="F9" s="34">
        <v>0.6</v>
      </c>
      <c r="G9" s="34">
        <v>28.8</v>
      </c>
      <c r="H9" s="34">
        <v>141.6</v>
      </c>
      <c r="I9" s="34">
        <v>0</v>
      </c>
      <c r="J9" s="34">
        <v>0</v>
      </c>
      <c r="K9" s="34">
        <v>0</v>
      </c>
      <c r="L9" s="34">
        <v>0</v>
      </c>
      <c r="M9" s="34">
        <v>13</v>
      </c>
      <c r="N9" s="34">
        <v>52</v>
      </c>
      <c r="O9" s="34">
        <v>18</v>
      </c>
      <c r="P9" s="34">
        <v>2</v>
      </c>
      <c r="Q9" s="60">
        <v>80</v>
      </c>
      <c r="R9" s="113">
        <v>80</v>
      </c>
    </row>
    <row r="10" spans="1:18" ht="16.5" thickBot="1" x14ac:dyDescent="0.3">
      <c r="A10" s="6" t="s">
        <v>27</v>
      </c>
      <c r="B10" s="15"/>
      <c r="C10" s="15"/>
      <c r="D10" s="59"/>
      <c r="E10" s="22">
        <f t="shared" ref="E10:P10" si="0">SUM(E6:E9)</f>
        <v>23.7</v>
      </c>
      <c r="F10" s="22">
        <f t="shared" si="0"/>
        <v>32.6</v>
      </c>
      <c r="G10" s="22">
        <f t="shared" si="0"/>
        <v>114.8</v>
      </c>
      <c r="H10" s="22">
        <f t="shared" si="0"/>
        <v>731.6</v>
      </c>
      <c r="I10" s="22">
        <f t="shared" si="0"/>
        <v>0.6</v>
      </c>
      <c r="J10" s="22">
        <f t="shared" si="0"/>
        <v>3</v>
      </c>
      <c r="K10" s="22">
        <f t="shared" si="0"/>
        <v>4.1900000000000004</v>
      </c>
      <c r="L10" s="22">
        <f t="shared" si="0"/>
        <v>2776</v>
      </c>
      <c r="M10" s="22">
        <f t="shared" si="0"/>
        <v>337.6</v>
      </c>
      <c r="N10" s="22">
        <f t="shared" si="0"/>
        <v>462</v>
      </c>
      <c r="O10" s="22">
        <f t="shared" si="0"/>
        <v>102</v>
      </c>
      <c r="P10" s="22">
        <f t="shared" si="0"/>
        <v>4</v>
      </c>
      <c r="Q10" s="22">
        <v>731.6</v>
      </c>
      <c r="R10" s="109">
        <v>848.4</v>
      </c>
    </row>
    <row r="11" spans="1:18" s="24" customFormat="1" ht="16.5" thickBot="1" x14ac:dyDescent="0.3">
      <c r="A11" s="305" t="s">
        <v>61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6"/>
      <c r="Q11" s="22"/>
      <c r="R11" s="23"/>
    </row>
    <row r="12" spans="1:18" ht="24" customHeight="1" thickBot="1" x14ac:dyDescent="0.3">
      <c r="A12" s="9" t="s">
        <v>179</v>
      </c>
      <c r="B12" s="15">
        <v>2004</v>
      </c>
      <c r="C12" s="15">
        <v>43</v>
      </c>
      <c r="D12" s="59" t="s">
        <v>160</v>
      </c>
      <c r="E12" s="39">
        <v>2</v>
      </c>
      <c r="F12" s="39">
        <v>5</v>
      </c>
      <c r="G12" s="39">
        <v>10</v>
      </c>
      <c r="H12" s="39">
        <v>71.2</v>
      </c>
      <c r="I12" s="39">
        <v>0.03</v>
      </c>
      <c r="J12" s="39">
        <v>4</v>
      </c>
      <c r="K12" s="39">
        <v>1</v>
      </c>
      <c r="L12" s="39">
        <v>787</v>
      </c>
      <c r="M12" s="39">
        <v>51</v>
      </c>
      <c r="N12" s="39">
        <v>32</v>
      </c>
      <c r="O12" s="39">
        <v>17</v>
      </c>
      <c r="P12" s="39">
        <v>1</v>
      </c>
      <c r="Q12" s="22">
        <v>60</v>
      </c>
      <c r="R12" s="109">
        <v>100</v>
      </c>
    </row>
    <row r="13" spans="1:18" ht="34.5" customHeight="1" thickBot="1" x14ac:dyDescent="0.3">
      <c r="A13" s="9" t="s">
        <v>117</v>
      </c>
      <c r="B13" s="15">
        <v>2004</v>
      </c>
      <c r="C13" s="15" t="s">
        <v>99</v>
      </c>
      <c r="D13" s="59" t="s">
        <v>180</v>
      </c>
      <c r="E13" s="39">
        <v>7.2</v>
      </c>
      <c r="F13" s="39">
        <v>3.6</v>
      </c>
      <c r="G13" s="39">
        <v>21.6</v>
      </c>
      <c r="H13" s="39">
        <v>163.69999999999999</v>
      </c>
      <c r="I13" s="39">
        <v>0</v>
      </c>
      <c r="J13" s="39">
        <v>0</v>
      </c>
      <c r="K13" s="39">
        <v>1.25</v>
      </c>
      <c r="L13" s="39">
        <v>984</v>
      </c>
      <c r="M13" s="39">
        <v>36</v>
      </c>
      <c r="N13" s="39">
        <v>126</v>
      </c>
      <c r="O13" s="39">
        <v>42</v>
      </c>
      <c r="P13" s="39">
        <v>1.25</v>
      </c>
      <c r="Q13" s="22">
        <v>250</v>
      </c>
      <c r="R13" s="109">
        <v>250</v>
      </c>
    </row>
    <row r="14" spans="1:18" ht="21.75" customHeight="1" thickBot="1" x14ac:dyDescent="0.3">
      <c r="A14" s="9" t="s">
        <v>215</v>
      </c>
      <c r="B14" s="15">
        <v>2004</v>
      </c>
      <c r="C14" s="15">
        <v>451</v>
      </c>
      <c r="D14" s="59" t="s">
        <v>201</v>
      </c>
      <c r="E14" s="39">
        <v>15.5</v>
      </c>
      <c r="F14" s="39">
        <v>11.7</v>
      </c>
      <c r="G14" s="39">
        <v>16</v>
      </c>
      <c r="H14" s="39">
        <v>211</v>
      </c>
      <c r="I14" s="39">
        <v>1.83</v>
      </c>
      <c r="J14" s="39">
        <v>0.09</v>
      </c>
      <c r="K14" s="39">
        <v>0</v>
      </c>
      <c r="L14" s="39">
        <v>362</v>
      </c>
      <c r="M14" s="39">
        <v>43.5</v>
      </c>
      <c r="N14" s="39">
        <v>166.1</v>
      </c>
      <c r="O14" s="39">
        <v>32.1</v>
      </c>
      <c r="P14" s="39">
        <v>1.5</v>
      </c>
      <c r="Q14" s="173">
        <v>75</v>
      </c>
      <c r="R14" s="172">
        <v>100</v>
      </c>
    </row>
    <row r="15" spans="1:18" ht="17.25" customHeight="1" thickBot="1" x14ac:dyDescent="0.3">
      <c r="A15" s="9" t="s">
        <v>221</v>
      </c>
      <c r="B15" s="15" t="s">
        <v>86</v>
      </c>
      <c r="C15" s="15" t="s">
        <v>222</v>
      </c>
      <c r="D15" s="59" t="s">
        <v>162</v>
      </c>
      <c r="E15" s="39">
        <v>7</v>
      </c>
      <c r="F15" s="39">
        <v>7</v>
      </c>
      <c r="G15" s="39">
        <v>49</v>
      </c>
      <c r="H15" s="39">
        <v>288</v>
      </c>
      <c r="I15" s="39">
        <v>0.17</v>
      </c>
      <c r="J15" s="39">
        <v>0</v>
      </c>
      <c r="K15" s="39">
        <v>1</v>
      </c>
      <c r="L15" s="39">
        <v>777</v>
      </c>
      <c r="M15" s="39">
        <v>22</v>
      </c>
      <c r="N15" s="39">
        <v>64</v>
      </c>
      <c r="O15" s="39">
        <v>12</v>
      </c>
      <c r="P15" s="39">
        <v>1</v>
      </c>
      <c r="Q15" s="22">
        <v>150</v>
      </c>
      <c r="R15" s="109">
        <v>180</v>
      </c>
    </row>
    <row r="16" spans="1:18" ht="16.5" thickBot="1" x14ac:dyDescent="0.3">
      <c r="A16" s="9" t="s">
        <v>60</v>
      </c>
      <c r="B16" s="15">
        <v>2004</v>
      </c>
      <c r="C16" s="15">
        <v>632</v>
      </c>
      <c r="D16" s="59" t="s">
        <v>76</v>
      </c>
      <c r="E16" s="39">
        <v>0</v>
      </c>
      <c r="F16" s="39">
        <v>0</v>
      </c>
      <c r="G16" s="39">
        <v>28</v>
      </c>
      <c r="H16" s="39">
        <v>109</v>
      </c>
      <c r="I16" s="39">
        <v>0</v>
      </c>
      <c r="J16" s="39">
        <v>8</v>
      </c>
      <c r="K16" s="39">
        <v>0</v>
      </c>
      <c r="L16" s="39">
        <v>5</v>
      </c>
      <c r="M16" s="39">
        <v>13</v>
      </c>
      <c r="N16" s="39">
        <v>8</v>
      </c>
      <c r="O16" s="39">
        <v>5</v>
      </c>
      <c r="P16" s="39">
        <v>0</v>
      </c>
      <c r="Q16" s="22">
        <v>200</v>
      </c>
      <c r="R16" s="109">
        <v>200</v>
      </c>
    </row>
    <row r="17" spans="1:22" ht="16.5" thickBot="1" x14ac:dyDescent="0.3">
      <c r="A17" s="33" t="s">
        <v>154</v>
      </c>
      <c r="B17" s="34"/>
      <c r="C17" s="34"/>
      <c r="D17" s="126" t="s">
        <v>161</v>
      </c>
      <c r="E17" s="34">
        <v>2.2999999999999998</v>
      </c>
      <c r="F17" s="34">
        <v>0.3</v>
      </c>
      <c r="G17" s="34">
        <v>14.4</v>
      </c>
      <c r="H17" s="34">
        <v>70.8</v>
      </c>
      <c r="I17" s="34">
        <v>0</v>
      </c>
      <c r="J17" s="34">
        <v>0</v>
      </c>
      <c r="K17" s="34">
        <v>0</v>
      </c>
      <c r="L17" s="34">
        <v>0</v>
      </c>
      <c r="M17" s="34">
        <v>6.9</v>
      </c>
      <c r="N17" s="34">
        <v>26.1</v>
      </c>
      <c r="O17" s="34">
        <v>9.9</v>
      </c>
      <c r="P17" s="34">
        <v>1</v>
      </c>
      <c r="Q17" s="60">
        <v>30</v>
      </c>
      <c r="R17" s="113">
        <v>70</v>
      </c>
    </row>
    <row r="18" spans="1:22" ht="16.5" thickBot="1" x14ac:dyDescent="0.3">
      <c r="A18" s="33" t="s">
        <v>30</v>
      </c>
      <c r="B18" s="34"/>
      <c r="C18" s="34"/>
      <c r="D18" s="107" t="s">
        <v>150</v>
      </c>
      <c r="E18" s="34">
        <v>3</v>
      </c>
      <c r="F18" s="34">
        <v>1</v>
      </c>
      <c r="G18" s="34">
        <v>15</v>
      </c>
      <c r="H18" s="34">
        <v>81</v>
      </c>
      <c r="I18" s="34">
        <v>0</v>
      </c>
      <c r="J18" s="34">
        <v>0</v>
      </c>
      <c r="K18" s="34">
        <v>0</v>
      </c>
      <c r="L18" s="34">
        <v>275</v>
      </c>
      <c r="M18" s="34">
        <v>16</v>
      </c>
      <c r="N18" s="34">
        <v>71</v>
      </c>
      <c r="O18" s="34">
        <v>21</v>
      </c>
      <c r="P18" s="34">
        <v>2</v>
      </c>
      <c r="Q18" s="60">
        <v>60</v>
      </c>
      <c r="R18" s="113">
        <v>90</v>
      </c>
    </row>
    <row r="19" spans="1:22" ht="16.5" thickBot="1" x14ac:dyDescent="0.3">
      <c r="A19" s="6" t="s">
        <v>27</v>
      </c>
      <c r="B19" s="15"/>
      <c r="C19" s="15"/>
      <c r="D19" s="59"/>
      <c r="E19" s="22">
        <f t="shared" ref="E19:P19" si="1">SUM(E12:E18)</f>
        <v>37</v>
      </c>
      <c r="F19" s="22">
        <f t="shared" si="1"/>
        <v>28.599999999999998</v>
      </c>
      <c r="G19" s="22">
        <f t="shared" si="1"/>
        <v>154</v>
      </c>
      <c r="H19" s="22">
        <f t="shared" si="1"/>
        <v>994.69999999999993</v>
      </c>
      <c r="I19" s="22">
        <f t="shared" si="1"/>
        <v>2.0300000000000002</v>
      </c>
      <c r="J19" s="22">
        <f t="shared" si="1"/>
        <v>12.09</v>
      </c>
      <c r="K19" s="22">
        <f t="shared" si="1"/>
        <v>3.25</v>
      </c>
      <c r="L19" s="22">
        <f t="shared" si="1"/>
        <v>3190</v>
      </c>
      <c r="M19" s="22">
        <f t="shared" si="1"/>
        <v>188.4</v>
      </c>
      <c r="N19" s="22">
        <f t="shared" si="1"/>
        <v>493.20000000000005</v>
      </c>
      <c r="O19" s="22">
        <f t="shared" si="1"/>
        <v>139</v>
      </c>
      <c r="P19" s="22">
        <f t="shared" si="1"/>
        <v>7.75</v>
      </c>
      <c r="Q19" s="22">
        <v>793.7</v>
      </c>
      <c r="R19" s="109">
        <v>931.4</v>
      </c>
    </row>
    <row r="20" spans="1:22" ht="16.5" thickBot="1" x14ac:dyDescent="0.3">
      <c r="A20" s="308" t="s">
        <v>80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10"/>
      <c r="Q20" s="7"/>
      <c r="R20" s="8"/>
    </row>
    <row r="21" spans="1:22" ht="16.5" thickBot="1" x14ac:dyDescent="0.3">
      <c r="A21" s="9" t="s">
        <v>141</v>
      </c>
      <c r="B21" s="15"/>
      <c r="C21" s="15"/>
      <c r="D21" s="59" t="s">
        <v>25</v>
      </c>
      <c r="E21" s="39">
        <v>1</v>
      </c>
      <c r="F21" s="39">
        <v>0</v>
      </c>
      <c r="G21" s="39">
        <v>23.9</v>
      </c>
      <c r="H21" s="39">
        <v>123</v>
      </c>
      <c r="I21" s="39">
        <v>0.24</v>
      </c>
      <c r="J21" s="39">
        <v>9</v>
      </c>
      <c r="K21" s="39">
        <v>0</v>
      </c>
      <c r="L21" s="39">
        <v>0</v>
      </c>
      <c r="M21" s="39">
        <v>40</v>
      </c>
      <c r="N21" s="39">
        <v>36</v>
      </c>
      <c r="O21" s="39">
        <v>0.4</v>
      </c>
      <c r="P21" s="39">
        <v>0.8</v>
      </c>
      <c r="Q21" s="22">
        <v>200</v>
      </c>
      <c r="R21" s="109">
        <v>200</v>
      </c>
    </row>
    <row r="22" spans="1:22" ht="16.5" thickBot="1" x14ac:dyDescent="0.3">
      <c r="A22" s="33" t="s">
        <v>33</v>
      </c>
      <c r="B22" s="31"/>
      <c r="C22" s="31"/>
      <c r="D22" s="34" t="s">
        <v>76</v>
      </c>
      <c r="E22" s="34">
        <v>6</v>
      </c>
      <c r="F22" s="34">
        <v>6</v>
      </c>
      <c r="G22" s="34">
        <v>21.8</v>
      </c>
      <c r="H22" s="34">
        <v>121</v>
      </c>
      <c r="I22" s="34">
        <v>0.1</v>
      </c>
      <c r="J22" s="34">
        <v>0</v>
      </c>
      <c r="K22" s="34">
        <v>90</v>
      </c>
      <c r="L22" s="34">
        <v>0</v>
      </c>
      <c r="M22" s="34">
        <v>202.5</v>
      </c>
      <c r="N22" s="34">
        <v>160.5</v>
      </c>
      <c r="O22" s="34">
        <v>22.5</v>
      </c>
      <c r="P22" s="34">
        <v>0.15</v>
      </c>
      <c r="Q22" s="60">
        <v>200</v>
      </c>
      <c r="R22" s="113">
        <v>200</v>
      </c>
    </row>
    <row r="23" spans="1:22" ht="17.25" customHeight="1" thickBot="1" x14ac:dyDescent="0.3">
      <c r="A23" s="9" t="s">
        <v>47</v>
      </c>
      <c r="B23" s="15"/>
      <c r="C23" s="15"/>
      <c r="D23" s="59" t="s">
        <v>29</v>
      </c>
      <c r="E23" s="39">
        <v>0.5</v>
      </c>
      <c r="F23" s="39">
        <v>0</v>
      </c>
      <c r="G23" s="39">
        <v>11.7</v>
      </c>
      <c r="H23" s="39">
        <v>65</v>
      </c>
      <c r="I23" s="39">
        <v>0.12</v>
      </c>
      <c r="J23" s="39">
        <v>9</v>
      </c>
      <c r="K23" s="39">
        <v>10.36</v>
      </c>
      <c r="L23" s="39">
        <v>0.24</v>
      </c>
      <c r="M23" s="39">
        <v>44.03</v>
      </c>
      <c r="N23" s="39">
        <v>29.8</v>
      </c>
      <c r="O23" s="39">
        <v>16.899999999999999</v>
      </c>
      <c r="P23" s="39">
        <v>0.37</v>
      </c>
      <c r="Q23" s="22">
        <v>100</v>
      </c>
      <c r="R23" s="109">
        <v>100</v>
      </c>
    </row>
    <row r="24" spans="1:22" ht="16.5" thickBot="1" x14ac:dyDescent="0.3">
      <c r="A24" s="6" t="s">
        <v>27</v>
      </c>
      <c r="B24" s="15"/>
      <c r="C24" s="15"/>
      <c r="D24" s="77"/>
      <c r="E24" s="22">
        <v>7.5</v>
      </c>
      <c r="F24" s="22">
        <f>SUM(F21,F22,F23)</f>
        <v>6</v>
      </c>
      <c r="G24" s="22">
        <f>SUM(G21,G22,G23)</f>
        <v>57.400000000000006</v>
      </c>
      <c r="H24" s="22">
        <v>307</v>
      </c>
      <c r="I24" s="22">
        <v>0.44</v>
      </c>
      <c r="J24" s="22">
        <v>14</v>
      </c>
      <c r="K24" s="22">
        <v>10.36</v>
      </c>
      <c r="L24" s="22">
        <v>0.24</v>
      </c>
      <c r="M24" s="22">
        <f>SUM(M21,M22,M23)</f>
        <v>286.52999999999997</v>
      </c>
      <c r="N24" s="22">
        <v>100.3</v>
      </c>
      <c r="O24" s="22">
        <f>SUM(O21,O22,O23)</f>
        <v>39.799999999999997</v>
      </c>
      <c r="P24" s="22">
        <f>SUM(P21,P22,P23)</f>
        <v>1.32</v>
      </c>
      <c r="Q24" s="22">
        <v>307</v>
      </c>
      <c r="R24" s="109">
        <v>307</v>
      </c>
    </row>
    <row r="25" spans="1:22" ht="16.5" thickBot="1" x14ac:dyDescent="0.3">
      <c r="A25" s="6" t="s">
        <v>34</v>
      </c>
      <c r="B25" s="15"/>
      <c r="C25" s="15"/>
      <c r="D25" s="15"/>
      <c r="E25" s="132">
        <f>SUM(E10,E19,E24)</f>
        <v>68.2</v>
      </c>
      <c r="F25" s="22">
        <f>SUM(F10,F19+F24)</f>
        <v>67.199999999999989</v>
      </c>
      <c r="G25" s="22">
        <f>SUM(G10,G19,G24)</f>
        <v>326.20000000000005</v>
      </c>
      <c r="H25" s="22">
        <f>SUM(H10,H19,H24)</f>
        <v>2033.3</v>
      </c>
      <c r="I25" s="22">
        <v>1.07</v>
      </c>
      <c r="J25" s="22">
        <f>SUM(J10,J19,J24)</f>
        <v>29.09</v>
      </c>
      <c r="K25" s="22">
        <f>SUM(K10,K19,K24)</f>
        <v>17.8</v>
      </c>
      <c r="L25" s="22">
        <f>SUM(L10,L19,L24)</f>
        <v>5966.24</v>
      </c>
      <c r="M25" s="22">
        <v>568.5</v>
      </c>
      <c r="N25" s="22">
        <f>SUM(N10,N19,N24)</f>
        <v>1055.5</v>
      </c>
      <c r="O25" s="22">
        <f>SUM(O10,O19,O24)</f>
        <v>280.8</v>
      </c>
      <c r="P25" s="22">
        <f>SUM(P10,P19,P24)</f>
        <v>13.07</v>
      </c>
      <c r="Q25" s="22">
        <v>2033.3</v>
      </c>
      <c r="R25" s="109">
        <v>2086.8000000000002</v>
      </c>
    </row>
    <row r="26" spans="1:22" x14ac:dyDescent="0.25">
      <c r="A26" s="10"/>
      <c r="B26" s="42"/>
      <c r="C26" s="42"/>
      <c r="D26" s="4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42"/>
      <c r="C27" s="42"/>
      <c r="D27" s="4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42"/>
      <c r="C28" s="42"/>
      <c r="D28" s="4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42"/>
      <c r="C29" s="42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42"/>
      <c r="C30" s="42"/>
      <c r="D30" s="42"/>
      <c r="E30" s="10"/>
      <c r="F30" s="10"/>
      <c r="G30" s="10"/>
      <c r="H30" s="10"/>
      <c r="I30" s="4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42"/>
      <c r="C31" s="42"/>
      <c r="D31" s="4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42"/>
      <c r="C32" s="42"/>
      <c r="D32" s="4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42"/>
      <c r="C33" s="42"/>
      <c r="D33" s="4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42"/>
      <c r="C34" s="42"/>
      <c r="D34" s="4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42"/>
      <c r="C35" s="42"/>
      <c r="D35" s="4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42"/>
      <c r="C36" s="42"/>
      <c r="D36" s="4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42"/>
      <c r="C37" s="42"/>
      <c r="D37" s="4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42"/>
      <c r="C38" s="42"/>
      <c r="D38" s="4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0"/>
      <c r="B39" s="42"/>
      <c r="C39" s="42"/>
      <c r="D39" s="4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42"/>
      <c r="C40" s="42"/>
      <c r="D40" s="4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/>
      <c r="B41" s="42"/>
      <c r="C41" s="42"/>
      <c r="D41" s="4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42"/>
      <c r="C42" s="42"/>
      <c r="D42" s="4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42"/>
      <c r="C43" s="42"/>
      <c r="D43" s="4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42"/>
      <c r="C44" s="42"/>
      <c r="D44" s="4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42"/>
      <c r="C45" s="42"/>
      <c r="D45" s="4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42"/>
      <c r="C46" s="42"/>
      <c r="D46" s="4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42"/>
      <c r="C47" s="42"/>
      <c r="D47" s="4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42"/>
      <c r="C48" s="42"/>
      <c r="D48" s="4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42"/>
      <c r="C49" s="42"/>
      <c r="D49" s="4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42"/>
      <c r="C50" s="42"/>
      <c r="D50" s="4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42"/>
      <c r="C51" s="42"/>
      <c r="D51" s="4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42"/>
      <c r="C52" s="42"/>
      <c r="D52" s="4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42"/>
      <c r="C53" s="42"/>
      <c r="D53" s="4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42"/>
      <c r="C54" s="42"/>
      <c r="D54" s="4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42"/>
      <c r="C55" s="42"/>
      <c r="D55" s="4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42"/>
      <c r="C56" s="42"/>
      <c r="D56" s="4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42"/>
      <c r="C57" s="42"/>
      <c r="D57" s="4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42"/>
      <c r="C58" s="42"/>
      <c r="D58" s="4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42"/>
      <c r="C59" s="42"/>
      <c r="D59" s="4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42"/>
      <c r="C60" s="42"/>
      <c r="D60" s="4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42"/>
      <c r="C61" s="42"/>
      <c r="D61" s="4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42"/>
      <c r="C62" s="42"/>
      <c r="D62" s="4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42"/>
      <c r="C63" s="42"/>
      <c r="D63" s="4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42"/>
      <c r="C64" s="42"/>
      <c r="D64" s="4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42"/>
      <c r="C65" s="42"/>
      <c r="D65" s="4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</sheetData>
  <mergeCells count="11">
    <mergeCell ref="M2:P3"/>
    <mergeCell ref="Q2:R3"/>
    <mergeCell ref="A5:P5"/>
    <mergeCell ref="A11:P11"/>
    <mergeCell ref="A20:P20"/>
    <mergeCell ref="A2:A4"/>
    <mergeCell ref="B2:B4"/>
    <mergeCell ref="E2:G2"/>
    <mergeCell ref="E3:G3"/>
    <mergeCell ref="H2:H4"/>
    <mergeCell ref="I2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87" zoomScaleNormal="87" workbookViewId="0">
      <selection activeCell="I28" sqref="I28"/>
    </sheetView>
  </sheetViews>
  <sheetFormatPr defaultColWidth="9.140625" defaultRowHeight="15.75" x14ac:dyDescent="0.25"/>
  <cols>
    <col min="1" max="1" width="39.5703125" style="5" customWidth="1"/>
    <col min="2" max="2" width="15" style="16" customWidth="1"/>
    <col min="3" max="3" width="10.28515625" style="16" customWidth="1"/>
    <col min="4" max="4" width="12.5703125" style="16" customWidth="1"/>
    <col min="5" max="5" width="7.7109375" style="5" customWidth="1"/>
    <col min="6" max="6" width="7.85546875" style="5" customWidth="1"/>
    <col min="7" max="7" width="8.42578125" style="5" customWidth="1"/>
    <col min="8" max="8" width="11" style="5" customWidth="1"/>
    <col min="9" max="9" width="10" style="5" customWidth="1"/>
    <col min="10" max="10" width="9" style="5" customWidth="1"/>
    <col min="11" max="11" width="10" style="5" customWidth="1"/>
    <col min="12" max="12" width="11" style="5" customWidth="1"/>
    <col min="13" max="13" width="8.85546875" style="5" customWidth="1"/>
    <col min="14" max="14" width="8.5703125" style="5" customWidth="1"/>
    <col min="15" max="16" width="8" style="5" customWidth="1"/>
    <col min="17" max="18" width="7.7109375" style="5" customWidth="1"/>
    <col min="19" max="16384" width="9.140625" style="5"/>
  </cols>
  <sheetData>
    <row r="1" spans="1:19" ht="24" thickBot="1" x14ac:dyDescent="0.4">
      <c r="A1" s="40"/>
      <c r="B1" s="44"/>
      <c r="C1" s="44"/>
      <c r="D1" s="44"/>
      <c r="E1" s="40"/>
      <c r="F1" s="40"/>
      <c r="G1" s="43" t="s">
        <v>97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6.5" thickBot="1" x14ac:dyDescent="0.3">
      <c r="A2" s="320" t="s">
        <v>39</v>
      </c>
      <c r="B2" s="322" t="s">
        <v>1</v>
      </c>
      <c r="C2" s="11" t="s">
        <v>2</v>
      </c>
      <c r="D2" s="12" t="s">
        <v>4</v>
      </c>
      <c r="E2" s="308" t="s">
        <v>6</v>
      </c>
      <c r="F2" s="309"/>
      <c r="G2" s="310"/>
      <c r="H2" s="320" t="s">
        <v>105</v>
      </c>
      <c r="I2" s="315" t="s">
        <v>7</v>
      </c>
      <c r="J2" s="324"/>
      <c r="K2" s="324"/>
      <c r="L2" s="316"/>
      <c r="M2" s="315" t="s">
        <v>8</v>
      </c>
      <c r="N2" s="324"/>
      <c r="O2" s="324"/>
      <c r="P2" s="316"/>
      <c r="Q2" s="315" t="s">
        <v>9</v>
      </c>
      <c r="R2" s="316"/>
    </row>
    <row r="3" spans="1:19" ht="57" customHeight="1" thickBot="1" x14ac:dyDescent="0.3">
      <c r="A3" s="321"/>
      <c r="B3" s="323"/>
      <c r="C3" s="13" t="s">
        <v>3</v>
      </c>
      <c r="D3" s="14" t="s">
        <v>5</v>
      </c>
      <c r="E3" s="7" t="s">
        <v>10</v>
      </c>
      <c r="F3" s="7" t="s">
        <v>11</v>
      </c>
      <c r="G3" s="7" t="s">
        <v>12</v>
      </c>
      <c r="H3" s="321"/>
      <c r="I3" s="7" t="s">
        <v>36</v>
      </c>
      <c r="J3" s="7" t="s">
        <v>13</v>
      </c>
      <c r="K3" s="7" t="s">
        <v>14</v>
      </c>
      <c r="L3" s="7" t="s">
        <v>159</v>
      </c>
      <c r="M3" s="7" t="s">
        <v>16</v>
      </c>
      <c r="N3" s="7" t="s">
        <v>17</v>
      </c>
      <c r="O3" s="7" t="s">
        <v>18</v>
      </c>
      <c r="P3" s="7" t="s">
        <v>19</v>
      </c>
      <c r="Q3" s="14" t="s">
        <v>145</v>
      </c>
      <c r="R3" s="98" t="s">
        <v>147</v>
      </c>
    </row>
    <row r="4" spans="1:19" s="24" customFormat="1" ht="16.5" thickBot="1" x14ac:dyDescent="0.3">
      <c r="A4" s="305" t="s">
        <v>63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6"/>
      <c r="Q4" s="22"/>
      <c r="R4" s="23"/>
    </row>
    <row r="5" spans="1:19" ht="21" customHeight="1" thickBot="1" x14ac:dyDescent="0.3">
      <c r="A5" s="9" t="s">
        <v>181</v>
      </c>
      <c r="B5" s="15">
        <v>2004</v>
      </c>
      <c r="C5" s="15">
        <v>358</v>
      </c>
      <c r="D5" s="59" t="s">
        <v>171</v>
      </c>
      <c r="E5" s="39">
        <v>15</v>
      </c>
      <c r="F5" s="39">
        <v>20</v>
      </c>
      <c r="G5" s="39">
        <v>22</v>
      </c>
      <c r="H5" s="39">
        <v>329</v>
      </c>
      <c r="I5" s="39">
        <v>0</v>
      </c>
      <c r="J5" s="39">
        <v>0</v>
      </c>
      <c r="K5" s="39">
        <v>0</v>
      </c>
      <c r="L5" s="39">
        <v>45</v>
      </c>
      <c r="M5" s="39">
        <v>144</v>
      </c>
      <c r="N5" s="39">
        <v>220</v>
      </c>
      <c r="O5" s="39">
        <v>24</v>
      </c>
      <c r="P5" s="39">
        <v>1</v>
      </c>
      <c r="Q5" s="22">
        <v>150</v>
      </c>
      <c r="R5" s="109">
        <v>200</v>
      </c>
    </row>
    <row r="6" spans="1:19" ht="16.5" thickBot="1" x14ac:dyDescent="0.3">
      <c r="A6" s="33" t="s">
        <v>24</v>
      </c>
      <c r="B6" s="34">
        <v>2004</v>
      </c>
      <c r="C6" s="34">
        <v>692</v>
      </c>
      <c r="D6" s="34" t="s">
        <v>25</v>
      </c>
      <c r="E6" s="34">
        <v>4</v>
      </c>
      <c r="F6" s="34">
        <v>4</v>
      </c>
      <c r="G6" s="34">
        <v>20</v>
      </c>
      <c r="H6" s="34">
        <v>121</v>
      </c>
      <c r="I6" s="34">
        <v>0</v>
      </c>
      <c r="J6" s="34">
        <v>1</v>
      </c>
      <c r="K6" s="34">
        <v>0</v>
      </c>
      <c r="L6" s="34">
        <v>0</v>
      </c>
      <c r="M6" s="34">
        <v>120</v>
      </c>
      <c r="N6" s="34">
        <v>90</v>
      </c>
      <c r="O6" s="34">
        <v>14</v>
      </c>
      <c r="P6" s="34">
        <v>0</v>
      </c>
      <c r="Q6" s="60">
        <v>200</v>
      </c>
      <c r="R6" s="113">
        <v>200</v>
      </c>
    </row>
    <row r="7" spans="1:19" ht="16.5" thickBot="1" x14ac:dyDescent="0.3">
      <c r="A7" s="33" t="s">
        <v>26</v>
      </c>
      <c r="B7" s="34"/>
      <c r="C7" s="34"/>
      <c r="D7" s="107" t="s">
        <v>184</v>
      </c>
      <c r="E7" s="34">
        <v>4.7</v>
      </c>
      <c r="F7" s="34">
        <v>0.6</v>
      </c>
      <c r="G7" s="34">
        <v>28.8</v>
      </c>
      <c r="H7" s="34">
        <v>141.6</v>
      </c>
      <c r="I7" s="34">
        <v>0</v>
      </c>
      <c r="J7" s="34">
        <v>0</v>
      </c>
      <c r="K7" s="34">
        <v>0</v>
      </c>
      <c r="L7" s="34">
        <v>0</v>
      </c>
      <c r="M7" s="34">
        <v>13</v>
      </c>
      <c r="N7" s="34">
        <v>52</v>
      </c>
      <c r="O7" s="34">
        <v>18</v>
      </c>
      <c r="P7" s="34">
        <v>2</v>
      </c>
      <c r="Q7" s="60">
        <v>80</v>
      </c>
      <c r="R7" s="113">
        <v>80</v>
      </c>
    </row>
    <row r="8" spans="1:19" ht="16.5" thickBot="1" x14ac:dyDescent="0.3">
      <c r="A8" s="6" t="s">
        <v>27</v>
      </c>
      <c r="B8" s="15"/>
      <c r="C8" s="15"/>
      <c r="D8" s="59"/>
      <c r="E8" s="22">
        <f t="shared" ref="E8:P8" si="0">SUM(E5:E7)</f>
        <v>23.7</v>
      </c>
      <c r="F8" s="22">
        <f t="shared" si="0"/>
        <v>24.6</v>
      </c>
      <c r="G8" s="22">
        <f t="shared" si="0"/>
        <v>70.8</v>
      </c>
      <c r="H8" s="22">
        <f t="shared" si="0"/>
        <v>591.6</v>
      </c>
      <c r="I8" s="22">
        <f t="shared" si="0"/>
        <v>0</v>
      </c>
      <c r="J8" s="22">
        <f t="shared" si="0"/>
        <v>1</v>
      </c>
      <c r="K8" s="22">
        <f t="shared" si="0"/>
        <v>0</v>
      </c>
      <c r="L8" s="22">
        <f t="shared" si="0"/>
        <v>45</v>
      </c>
      <c r="M8" s="22">
        <f t="shared" si="0"/>
        <v>277</v>
      </c>
      <c r="N8" s="22">
        <f t="shared" si="0"/>
        <v>362</v>
      </c>
      <c r="O8" s="22">
        <f t="shared" si="0"/>
        <v>56</v>
      </c>
      <c r="P8" s="22">
        <f t="shared" si="0"/>
        <v>3</v>
      </c>
      <c r="Q8" s="22">
        <v>591.6</v>
      </c>
      <c r="R8" s="109">
        <v>701.27</v>
      </c>
    </row>
    <row r="9" spans="1:19" s="24" customFormat="1" ht="16.5" thickBot="1" x14ac:dyDescent="0.3">
      <c r="A9" s="305" t="s">
        <v>64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6"/>
      <c r="Q9" s="22"/>
      <c r="R9" s="23"/>
    </row>
    <row r="10" spans="1:19" ht="20.25" customHeight="1" thickBot="1" x14ac:dyDescent="0.3">
      <c r="A10" s="9" t="s">
        <v>65</v>
      </c>
      <c r="B10" s="15">
        <v>2004</v>
      </c>
      <c r="C10" s="15">
        <v>15</v>
      </c>
      <c r="D10" s="59" t="s">
        <v>183</v>
      </c>
      <c r="E10" s="39">
        <v>0.9</v>
      </c>
      <c r="F10" s="39">
        <v>7.1</v>
      </c>
      <c r="G10" s="39">
        <v>3.9</v>
      </c>
      <c r="H10" s="39">
        <v>66</v>
      </c>
      <c r="I10" s="39">
        <v>0.1</v>
      </c>
      <c r="J10" s="39">
        <v>2.5</v>
      </c>
      <c r="K10" s="39">
        <v>0</v>
      </c>
      <c r="L10" s="39">
        <v>1.2</v>
      </c>
      <c r="M10" s="39">
        <v>14</v>
      </c>
      <c r="N10" s="39">
        <v>22</v>
      </c>
      <c r="O10" s="39">
        <v>0.33</v>
      </c>
      <c r="P10" s="39">
        <v>1.4</v>
      </c>
      <c r="Q10" s="22">
        <v>60</v>
      </c>
      <c r="R10" s="109">
        <v>100</v>
      </c>
    </row>
    <row r="11" spans="1:19" ht="18" customHeight="1" thickBot="1" x14ac:dyDescent="0.3">
      <c r="A11" s="9" t="s">
        <v>148</v>
      </c>
      <c r="B11" s="15" t="s">
        <v>86</v>
      </c>
      <c r="C11" s="15" t="s">
        <v>146</v>
      </c>
      <c r="D11" s="59" t="s">
        <v>182</v>
      </c>
      <c r="E11" s="39">
        <v>12.5</v>
      </c>
      <c r="F11" s="39">
        <v>11</v>
      </c>
      <c r="G11" s="39">
        <v>15</v>
      </c>
      <c r="H11" s="39">
        <v>185</v>
      </c>
      <c r="I11" s="39">
        <v>0</v>
      </c>
      <c r="J11" s="39">
        <v>2.2000000000000002</v>
      </c>
      <c r="K11" s="39">
        <v>1.25</v>
      </c>
      <c r="L11" s="39">
        <v>825</v>
      </c>
      <c r="M11" s="39">
        <v>39</v>
      </c>
      <c r="N11" s="39">
        <v>60</v>
      </c>
      <c r="O11" s="39">
        <v>24</v>
      </c>
      <c r="P11" s="39">
        <v>1</v>
      </c>
      <c r="Q11" s="22">
        <v>250</v>
      </c>
      <c r="R11" s="109">
        <v>250</v>
      </c>
    </row>
    <row r="12" spans="1:19" ht="19.5" customHeight="1" thickBot="1" x14ac:dyDescent="0.3">
      <c r="A12" s="9" t="s">
        <v>207</v>
      </c>
      <c r="B12" s="15">
        <v>2004</v>
      </c>
      <c r="C12" s="15">
        <v>451</v>
      </c>
      <c r="D12" s="59" t="s">
        <v>163</v>
      </c>
      <c r="E12" s="39">
        <v>16</v>
      </c>
      <c r="F12" s="39">
        <v>14</v>
      </c>
      <c r="G12" s="39">
        <v>16</v>
      </c>
      <c r="H12" s="39">
        <v>261</v>
      </c>
      <c r="I12" s="39">
        <v>0</v>
      </c>
      <c r="J12" s="39">
        <v>0</v>
      </c>
      <c r="K12" s="39">
        <v>0</v>
      </c>
      <c r="L12" s="39">
        <v>977</v>
      </c>
      <c r="M12" s="39">
        <v>35</v>
      </c>
      <c r="N12" s="39">
        <v>160</v>
      </c>
      <c r="O12" s="39">
        <v>29</v>
      </c>
      <c r="P12" s="39">
        <v>1</v>
      </c>
      <c r="Q12" s="22">
        <v>75</v>
      </c>
      <c r="R12" s="109">
        <v>100</v>
      </c>
    </row>
    <row r="13" spans="1:19" ht="16.5" customHeight="1" thickBot="1" x14ac:dyDescent="0.3">
      <c r="A13" s="9" t="s">
        <v>223</v>
      </c>
      <c r="B13" s="15">
        <v>2004</v>
      </c>
      <c r="C13" s="15" t="s">
        <v>224</v>
      </c>
      <c r="D13" s="59" t="s">
        <v>171</v>
      </c>
      <c r="E13" s="39">
        <v>7</v>
      </c>
      <c r="F13" s="39">
        <v>7</v>
      </c>
      <c r="G13" s="39">
        <v>49</v>
      </c>
      <c r="H13" s="39">
        <v>288</v>
      </c>
      <c r="I13" s="39">
        <v>0.17</v>
      </c>
      <c r="J13" s="39">
        <v>0</v>
      </c>
      <c r="K13" s="39">
        <v>1</v>
      </c>
      <c r="L13" s="39">
        <v>777</v>
      </c>
      <c r="M13" s="39">
        <v>22</v>
      </c>
      <c r="N13" s="39">
        <v>64</v>
      </c>
      <c r="O13" s="39">
        <v>12</v>
      </c>
      <c r="P13" s="39">
        <v>1</v>
      </c>
      <c r="Q13" s="22">
        <v>150</v>
      </c>
      <c r="R13" s="109">
        <v>180</v>
      </c>
    </row>
    <row r="14" spans="1:19" ht="18.75" customHeight="1" thickBot="1" x14ac:dyDescent="0.3">
      <c r="A14" s="9" t="s">
        <v>60</v>
      </c>
      <c r="B14" s="15">
        <v>2004</v>
      </c>
      <c r="C14" s="15">
        <v>632</v>
      </c>
      <c r="D14" s="59" t="s">
        <v>25</v>
      </c>
      <c r="E14" s="39">
        <v>0</v>
      </c>
      <c r="F14" s="39">
        <v>0</v>
      </c>
      <c r="G14" s="39">
        <v>90</v>
      </c>
      <c r="H14" s="39">
        <v>109</v>
      </c>
      <c r="I14" s="39">
        <v>0</v>
      </c>
      <c r="J14" s="39">
        <v>4</v>
      </c>
      <c r="K14" s="39">
        <v>0</v>
      </c>
      <c r="L14" s="39">
        <v>5</v>
      </c>
      <c r="M14" s="39">
        <v>13</v>
      </c>
      <c r="N14" s="39">
        <v>8</v>
      </c>
      <c r="O14" s="39">
        <v>5</v>
      </c>
      <c r="P14" s="39">
        <v>0</v>
      </c>
      <c r="Q14" s="22">
        <v>200</v>
      </c>
      <c r="R14" s="109">
        <v>200</v>
      </c>
    </row>
    <row r="15" spans="1:19" ht="18.75" customHeight="1" thickBot="1" x14ac:dyDescent="0.3">
      <c r="A15" s="33" t="s">
        <v>225</v>
      </c>
      <c r="B15" s="34"/>
      <c r="C15" s="34"/>
      <c r="D15" s="107" t="s">
        <v>184</v>
      </c>
      <c r="E15" s="34">
        <v>3</v>
      </c>
      <c r="F15" s="34">
        <v>1</v>
      </c>
      <c r="G15" s="34">
        <v>15</v>
      </c>
      <c r="H15" s="34">
        <v>81</v>
      </c>
      <c r="I15" s="34">
        <v>0</v>
      </c>
      <c r="J15" s="34">
        <v>0</v>
      </c>
      <c r="K15" s="34">
        <v>0</v>
      </c>
      <c r="L15" s="34">
        <v>275</v>
      </c>
      <c r="M15" s="34">
        <v>16</v>
      </c>
      <c r="N15" s="34">
        <v>71</v>
      </c>
      <c r="O15" s="34">
        <v>21</v>
      </c>
      <c r="P15" s="34">
        <v>2</v>
      </c>
      <c r="Q15" s="60">
        <v>60</v>
      </c>
      <c r="R15" s="113">
        <v>90</v>
      </c>
    </row>
    <row r="16" spans="1:19" ht="16.5" thickBot="1" x14ac:dyDescent="0.3">
      <c r="A16" s="33" t="s">
        <v>154</v>
      </c>
      <c r="B16" s="34"/>
      <c r="C16" s="34"/>
      <c r="D16" s="126" t="s">
        <v>161</v>
      </c>
      <c r="E16" s="34">
        <v>2.2999999999999998</v>
      </c>
      <c r="F16" s="34">
        <v>0.3</v>
      </c>
      <c r="G16" s="34">
        <v>14.4</v>
      </c>
      <c r="H16" s="34">
        <v>70.8</v>
      </c>
      <c r="I16" s="34">
        <v>0</v>
      </c>
      <c r="J16" s="34">
        <v>0</v>
      </c>
      <c r="K16" s="34">
        <v>0</v>
      </c>
      <c r="L16" s="34">
        <v>0</v>
      </c>
      <c r="M16" s="34">
        <v>6.9</v>
      </c>
      <c r="N16" s="34">
        <v>26.1</v>
      </c>
      <c r="O16" s="34">
        <v>9.9</v>
      </c>
      <c r="P16" s="34">
        <v>1</v>
      </c>
      <c r="Q16" s="60">
        <v>30</v>
      </c>
      <c r="R16" s="113">
        <v>70</v>
      </c>
    </row>
    <row r="17" spans="1:19" ht="15.75" customHeight="1" thickBot="1" x14ac:dyDescent="0.3">
      <c r="A17" s="6" t="s">
        <v>27</v>
      </c>
      <c r="B17" s="13"/>
      <c r="C17" s="13"/>
      <c r="D17" s="63"/>
      <c r="E17" s="22">
        <f t="shared" ref="E17:P17" si="1">SUM(E10:E16)</f>
        <v>41.699999999999996</v>
      </c>
      <c r="F17" s="22">
        <f t="shared" si="1"/>
        <v>40.4</v>
      </c>
      <c r="G17" s="22">
        <f t="shared" si="1"/>
        <v>203.3</v>
      </c>
      <c r="H17" s="22">
        <f t="shared" si="1"/>
        <v>1060.8</v>
      </c>
      <c r="I17" s="22">
        <f t="shared" si="1"/>
        <v>0.27</v>
      </c>
      <c r="J17" s="22">
        <f t="shared" si="1"/>
        <v>8.6999999999999993</v>
      </c>
      <c r="K17" s="22">
        <f t="shared" si="1"/>
        <v>2.25</v>
      </c>
      <c r="L17" s="22">
        <f t="shared" si="1"/>
        <v>2860.2</v>
      </c>
      <c r="M17" s="22">
        <f t="shared" si="1"/>
        <v>145.9</v>
      </c>
      <c r="N17" s="22">
        <f t="shared" si="1"/>
        <v>411.1</v>
      </c>
      <c r="O17" s="22">
        <f t="shared" si="1"/>
        <v>101.23</v>
      </c>
      <c r="P17" s="22">
        <f t="shared" si="1"/>
        <v>7.4</v>
      </c>
      <c r="Q17" s="22">
        <v>1060.8</v>
      </c>
      <c r="R17" s="109">
        <v>1260.7</v>
      </c>
      <c r="S17" s="21"/>
    </row>
    <row r="18" spans="1:19" s="24" customFormat="1" ht="16.5" thickBot="1" x14ac:dyDescent="0.3">
      <c r="A18" s="305" t="s">
        <v>66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6"/>
      <c r="Q18" s="22"/>
      <c r="R18" s="23"/>
    </row>
    <row r="19" spans="1:19" s="24" customFormat="1" ht="16.5" thickBot="1" x14ac:dyDescent="0.3">
      <c r="A19" s="9" t="s">
        <v>202</v>
      </c>
      <c r="B19" s="15"/>
      <c r="C19" s="15"/>
      <c r="D19" s="59" t="s">
        <v>25</v>
      </c>
      <c r="E19" s="39">
        <v>1</v>
      </c>
      <c r="F19" s="39">
        <v>0</v>
      </c>
      <c r="G19" s="39">
        <v>23.9</v>
      </c>
      <c r="H19" s="39">
        <v>123</v>
      </c>
      <c r="I19" s="39">
        <v>0.24</v>
      </c>
      <c r="J19" s="39">
        <v>8</v>
      </c>
      <c r="K19" s="39">
        <v>0</v>
      </c>
      <c r="L19" s="39">
        <v>0</v>
      </c>
      <c r="M19" s="39">
        <v>40</v>
      </c>
      <c r="N19" s="39">
        <v>36</v>
      </c>
      <c r="O19" s="39">
        <v>0.4</v>
      </c>
      <c r="P19" s="39">
        <v>1.3</v>
      </c>
      <c r="Q19" s="22">
        <v>200</v>
      </c>
      <c r="R19" s="109">
        <v>200</v>
      </c>
    </row>
    <row r="20" spans="1:19" ht="16.5" customHeight="1" thickBot="1" x14ac:dyDescent="0.3">
      <c r="A20" s="9" t="s">
        <v>82</v>
      </c>
      <c r="B20" s="45"/>
      <c r="C20" s="15"/>
      <c r="D20" s="59" t="s">
        <v>186</v>
      </c>
      <c r="E20" s="39">
        <v>3.3</v>
      </c>
      <c r="F20" s="39">
        <v>5.0999999999999996</v>
      </c>
      <c r="G20" s="39">
        <v>19.899999999999999</v>
      </c>
      <c r="H20" s="39">
        <v>179</v>
      </c>
      <c r="I20" s="39">
        <v>0.23</v>
      </c>
      <c r="J20" s="39">
        <v>0.6</v>
      </c>
      <c r="K20" s="39">
        <v>0.04</v>
      </c>
      <c r="L20" s="39">
        <v>0</v>
      </c>
      <c r="M20" s="39">
        <v>148</v>
      </c>
      <c r="N20" s="39">
        <v>107</v>
      </c>
      <c r="O20" s="39">
        <v>0</v>
      </c>
      <c r="P20" s="39">
        <v>0.1</v>
      </c>
      <c r="Q20" s="22">
        <v>65</v>
      </c>
      <c r="R20" s="109">
        <v>65</v>
      </c>
    </row>
    <row r="21" spans="1:19" ht="17.25" customHeight="1" thickBot="1" x14ac:dyDescent="0.3">
      <c r="A21" s="9" t="s">
        <v>62</v>
      </c>
      <c r="B21" s="236"/>
      <c r="C21" s="235"/>
      <c r="D21" s="64" t="s">
        <v>29</v>
      </c>
      <c r="E21" s="102">
        <v>0.43</v>
      </c>
      <c r="F21" s="102">
        <v>0</v>
      </c>
      <c r="G21" s="102">
        <v>11.3</v>
      </c>
      <c r="H21" s="102">
        <v>46</v>
      </c>
      <c r="I21" s="102">
        <v>0.04</v>
      </c>
      <c r="J21" s="102">
        <v>11</v>
      </c>
      <c r="K21" s="102">
        <v>0.05</v>
      </c>
      <c r="L21" s="102">
        <v>0</v>
      </c>
      <c r="M21" s="102">
        <v>16</v>
      </c>
      <c r="N21" s="102">
        <v>0.3</v>
      </c>
      <c r="O21" s="102">
        <v>0</v>
      </c>
      <c r="P21" s="102">
        <v>2.2000000000000002</v>
      </c>
      <c r="Q21" s="58">
        <v>100</v>
      </c>
      <c r="R21" s="38">
        <v>100</v>
      </c>
    </row>
    <row r="22" spans="1:19" ht="16.5" thickBot="1" x14ac:dyDescent="0.3">
      <c r="A22" s="111" t="s">
        <v>122</v>
      </c>
      <c r="B22" s="237"/>
      <c r="C22" s="45"/>
      <c r="D22" s="65"/>
      <c r="E22" s="119">
        <v>34.4</v>
      </c>
      <c r="F22" s="119">
        <v>5.0999999999999996</v>
      </c>
      <c r="G22" s="119">
        <v>55.1</v>
      </c>
      <c r="H22" s="119">
        <v>348</v>
      </c>
      <c r="I22" s="119">
        <v>0.51</v>
      </c>
      <c r="J22" s="119">
        <v>19.600000000000001</v>
      </c>
      <c r="K22" s="119">
        <v>0.09</v>
      </c>
      <c r="L22" s="119">
        <v>0</v>
      </c>
      <c r="M22" s="119">
        <v>204</v>
      </c>
      <c r="N22" s="119">
        <v>143.30000000000001</v>
      </c>
      <c r="O22" s="119">
        <v>0.4</v>
      </c>
      <c r="P22" s="119">
        <v>3.6</v>
      </c>
      <c r="Q22" s="119">
        <v>348</v>
      </c>
      <c r="R22" s="120">
        <v>348</v>
      </c>
    </row>
    <row r="23" spans="1:19" ht="16.5" thickBot="1" x14ac:dyDescent="0.3">
      <c r="A23" s="238" t="s">
        <v>34</v>
      </c>
      <c r="B23" s="239"/>
      <c r="C23" s="236"/>
      <c r="D23" s="240"/>
      <c r="E23" s="119">
        <f>SUM(E8,E17,E22)</f>
        <v>99.799999999999983</v>
      </c>
      <c r="F23" s="119">
        <v>70.099999999999994</v>
      </c>
      <c r="G23" s="119">
        <f>SUM(G8,G17,G22)</f>
        <v>329.20000000000005</v>
      </c>
      <c r="H23" s="119">
        <f>SUM(H8,H17,H22)</f>
        <v>2000.4</v>
      </c>
      <c r="I23" s="119">
        <f>SUM(I17,I22)</f>
        <v>0.78</v>
      </c>
      <c r="J23" s="119">
        <f>SUM(J8,J17,J22)</f>
        <v>29.3</v>
      </c>
      <c r="K23" s="119">
        <f>SUM(K17,K22)</f>
        <v>2.34</v>
      </c>
      <c r="L23" s="119">
        <f>SUM(L8,L17)</f>
        <v>2905.2</v>
      </c>
      <c r="M23" s="119">
        <f>SUM(M17,M22)</f>
        <v>349.9</v>
      </c>
      <c r="N23" s="119">
        <f>SUM(N8,N17,N22)</f>
        <v>916.40000000000009</v>
      </c>
      <c r="O23" s="119">
        <f>SUM(O8,O17,O22)</f>
        <v>157.63000000000002</v>
      </c>
      <c r="P23" s="119">
        <f>SUM(P8,P17,P22)</f>
        <v>14</v>
      </c>
      <c r="Q23" s="119">
        <v>2200.4</v>
      </c>
      <c r="R23" s="120">
        <v>2309.9</v>
      </c>
    </row>
    <row r="24" spans="1:19" x14ac:dyDescent="0.25">
      <c r="B24" s="47"/>
      <c r="C24" s="47"/>
      <c r="D24" s="4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</sheetData>
  <mergeCells count="10">
    <mergeCell ref="Q2:R2"/>
    <mergeCell ref="A4:P4"/>
    <mergeCell ref="A9:P9"/>
    <mergeCell ref="A18:P18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5" right="0.25" top="0.75" bottom="0.75" header="0.3" footer="0.3"/>
  <pageSetup paperSize="9" scale="70" orientation="landscape" verticalDpi="4294967295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4" zoomScale="90" zoomScaleNormal="90" workbookViewId="0">
      <selection activeCell="H27" sqref="H27"/>
    </sheetView>
  </sheetViews>
  <sheetFormatPr defaultColWidth="33.42578125" defaultRowHeight="15.75" x14ac:dyDescent="0.25"/>
  <cols>
    <col min="1" max="1" width="33.42578125" style="5"/>
    <col min="2" max="2" width="14.85546875" style="16" customWidth="1"/>
    <col min="3" max="3" width="10.85546875" style="16" customWidth="1"/>
    <col min="4" max="4" width="11.85546875" style="16" customWidth="1"/>
    <col min="5" max="6" width="8.28515625" style="5" bestFit="1" customWidth="1"/>
    <col min="7" max="7" width="10" style="5" customWidth="1"/>
    <col min="8" max="8" width="9.85546875" style="5" customWidth="1"/>
    <col min="9" max="9" width="7.140625" style="5" customWidth="1"/>
    <col min="10" max="10" width="8.28515625" style="5" bestFit="1" customWidth="1"/>
    <col min="11" max="11" width="7" style="5" bestFit="1" customWidth="1"/>
    <col min="12" max="12" width="9.5703125" style="5" bestFit="1" customWidth="1"/>
    <col min="13" max="13" width="8.28515625" style="5" bestFit="1" customWidth="1"/>
    <col min="14" max="14" width="9.42578125" style="5" bestFit="1" customWidth="1"/>
    <col min="15" max="15" width="8.28515625" style="5" bestFit="1" customWidth="1"/>
    <col min="16" max="16" width="7" style="5" bestFit="1" customWidth="1"/>
    <col min="17" max="17" width="7.7109375" style="5" customWidth="1"/>
    <col min="18" max="18" width="8.28515625" style="5" bestFit="1" customWidth="1"/>
    <col min="19" max="16384" width="33.42578125" style="5"/>
  </cols>
  <sheetData>
    <row r="1" spans="1:18" ht="16.5" thickBot="1" x14ac:dyDescent="0.3">
      <c r="G1" s="43" t="s">
        <v>98</v>
      </c>
    </row>
    <row r="2" spans="1:18" ht="16.5" thickBot="1" x14ac:dyDescent="0.3">
      <c r="A2" s="320" t="s">
        <v>39</v>
      </c>
      <c r="B2" s="322" t="s">
        <v>1</v>
      </c>
      <c r="C2" s="11" t="s">
        <v>2</v>
      </c>
      <c r="D2" s="12" t="s">
        <v>4</v>
      </c>
      <c r="E2" s="308" t="s">
        <v>6</v>
      </c>
      <c r="F2" s="309"/>
      <c r="G2" s="310"/>
      <c r="H2" s="320" t="s">
        <v>81</v>
      </c>
      <c r="I2" s="315" t="s">
        <v>7</v>
      </c>
      <c r="J2" s="324"/>
      <c r="K2" s="324"/>
      <c r="L2" s="316"/>
      <c r="M2" s="315" t="s">
        <v>8</v>
      </c>
      <c r="N2" s="324"/>
      <c r="O2" s="324"/>
      <c r="P2" s="316"/>
      <c r="Q2" s="315" t="s">
        <v>9</v>
      </c>
      <c r="R2" s="316"/>
    </row>
    <row r="3" spans="1:18" ht="53.25" customHeight="1" thickBot="1" x14ac:dyDescent="0.3">
      <c r="A3" s="321"/>
      <c r="B3" s="323"/>
      <c r="C3" s="13" t="s">
        <v>3</v>
      </c>
      <c r="D3" s="14" t="s">
        <v>5</v>
      </c>
      <c r="E3" s="7" t="s">
        <v>10</v>
      </c>
      <c r="F3" s="7" t="s">
        <v>11</v>
      </c>
      <c r="G3" s="7" t="s">
        <v>12</v>
      </c>
      <c r="H3" s="321"/>
      <c r="I3" s="7" t="s">
        <v>36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100" t="s">
        <v>145</v>
      </c>
      <c r="R3" s="99" t="s">
        <v>147</v>
      </c>
    </row>
    <row r="4" spans="1:18" s="24" customFormat="1" ht="16.5" thickBot="1" x14ac:dyDescent="0.3">
      <c r="A4" s="305" t="s">
        <v>58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6"/>
      <c r="Q4" s="22"/>
      <c r="R4" s="23"/>
    </row>
    <row r="5" spans="1:18" ht="16.5" thickBot="1" x14ac:dyDescent="0.3">
      <c r="A5" s="9" t="s">
        <v>230</v>
      </c>
      <c r="B5" s="15" t="s">
        <v>86</v>
      </c>
      <c r="C5" s="59" t="s">
        <v>229</v>
      </c>
      <c r="D5" s="59" t="s">
        <v>171</v>
      </c>
      <c r="E5" s="39">
        <v>11</v>
      </c>
      <c r="F5" s="39">
        <v>12</v>
      </c>
      <c r="G5" s="39">
        <v>50</v>
      </c>
      <c r="H5" s="39">
        <v>360</v>
      </c>
      <c r="I5" s="39">
        <v>0.17</v>
      </c>
      <c r="J5" s="39">
        <v>2</v>
      </c>
      <c r="K5" s="39">
        <v>0.05</v>
      </c>
      <c r="L5" s="39">
        <v>2397</v>
      </c>
      <c r="M5" s="39">
        <v>204</v>
      </c>
      <c r="N5" s="39">
        <v>347</v>
      </c>
      <c r="O5" s="39">
        <v>110</v>
      </c>
      <c r="P5" s="39">
        <v>3</v>
      </c>
      <c r="Q5" s="131">
        <v>150</v>
      </c>
      <c r="R5" s="109">
        <v>200</v>
      </c>
    </row>
    <row r="6" spans="1:18" ht="16.5" thickBot="1" x14ac:dyDescent="0.3">
      <c r="A6" s="102" t="s">
        <v>211</v>
      </c>
      <c r="B6" s="127">
        <v>2004</v>
      </c>
      <c r="C6" s="127">
        <v>5</v>
      </c>
      <c r="D6" s="127" t="s">
        <v>194</v>
      </c>
      <c r="E6" s="128">
        <v>4.25</v>
      </c>
      <c r="F6" s="128">
        <v>5.37</v>
      </c>
      <c r="G6" s="128">
        <v>14</v>
      </c>
      <c r="H6" s="128">
        <v>139</v>
      </c>
      <c r="I6" s="128">
        <v>4</v>
      </c>
      <c r="J6" s="128">
        <v>6</v>
      </c>
      <c r="K6" s="128">
        <v>46</v>
      </c>
      <c r="L6" s="128">
        <v>32</v>
      </c>
      <c r="M6" s="128">
        <v>96</v>
      </c>
      <c r="N6" s="128">
        <v>77</v>
      </c>
      <c r="O6" s="128">
        <v>13</v>
      </c>
      <c r="P6" s="128">
        <v>0.7</v>
      </c>
      <c r="Q6" s="129">
        <v>10</v>
      </c>
      <c r="R6" s="130">
        <v>12</v>
      </c>
    </row>
    <row r="7" spans="1:18" ht="16.5" thickBot="1" x14ac:dyDescent="0.3">
      <c r="A7" s="33" t="s">
        <v>32</v>
      </c>
      <c r="B7" s="56">
        <v>2004</v>
      </c>
      <c r="C7" s="56">
        <v>686</v>
      </c>
      <c r="D7" s="56" t="s">
        <v>196</v>
      </c>
      <c r="E7" s="56">
        <v>0</v>
      </c>
      <c r="F7" s="56">
        <v>0</v>
      </c>
      <c r="G7" s="56">
        <v>15</v>
      </c>
      <c r="H7" s="56">
        <v>59</v>
      </c>
      <c r="I7" s="56">
        <v>0</v>
      </c>
      <c r="J7" s="56">
        <v>3</v>
      </c>
      <c r="K7" s="56">
        <v>0</v>
      </c>
      <c r="L7" s="56">
        <v>32</v>
      </c>
      <c r="M7" s="56">
        <v>8</v>
      </c>
      <c r="N7" s="56">
        <v>10</v>
      </c>
      <c r="O7" s="56">
        <v>5</v>
      </c>
      <c r="P7" s="56">
        <v>0.5</v>
      </c>
      <c r="Q7" s="117">
        <v>200</v>
      </c>
      <c r="R7" s="118">
        <v>200</v>
      </c>
    </row>
    <row r="8" spans="1:18" ht="16.5" thickBot="1" x14ac:dyDescent="0.3">
      <c r="A8" s="33" t="s">
        <v>26</v>
      </c>
      <c r="B8" s="34"/>
      <c r="C8" s="34"/>
      <c r="D8" s="107" t="s">
        <v>184</v>
      </c>
      <c r="E8" s="34">
        <v>4.7</v>
      </c>
      <c r="F8" s="34">
        <v>0.6</v>
      </c>
      <c r="G8" s="34">
        <v>28.8</v>
      </c>
      <c r="H8" s="34">
        <v>141.6</v>
      </c>
      <c r="I8" s="34">
        <v>0</v>
      </c>
      <c r="J8" s="34">
        <v>0</v>
      </c>
      <c r="K8" s="34">
        <v>0</v>
      </c>
      <c r="L8" s="34">
        <v>0</v>
      </c>
      <c r="M8" s="34">
        <v>13</v>
      </c>
      <c r="N8" s="34">
        <v>52</v>
      </c>
      <c r="O8" s="34">
        <v>18</v>
      </c>
      <c r="P8" s="34">
        <v>2</v>
      </c>
      <c r="Q8" s="60">
        <v>80</v>
      </c>
      <c r="R8" s="113">
        <v>80</v>
      </c>
    </row>
    <row r="9" spans="1:18" ht="16.5" thickBot="1" x14ac:dyDescent="0.3">
      <c r="A9" s="6" t="s">
        <v>27</v>
      </c>
      <c r="B9" s="15"/>
      <c r="C9" s="59"/>
      <c r="D9" s="59"/>
      <c r="E9" s="22">
        <f t="shared" ref="E9:P9" si="0">SUM(E5:E8)</f>
        <v>19.95</v>
      </c>
      <c r="F9" s="22">
        <f t="shared" si="0"/>
        <v>17.970000000000002</v>
      </c>
      <c r="G9" s="22">
        <f t="shared" si="0"/>
        <v>107.8</v>
      </c>
      <c r="H9" s="22">
        <f t="shared" si="0"/>
        <v>699.6</v>
      </c>
      <c r="I9" s="22">
        <f t="shared" si="0"/>
        <v>4.17</v>
      </c>
      <c r="J9" s="22">
        <f t="shared" si="0"/>
        <v>11</v>
      </c>
      <c r="K9" s="22">
        <f t="shared" si="0"/>
        <v>46.05</v>
      </c>
      <c r="L9" s="22">
        <f t="shared" si="0"/>
        <v>2461</v>
      </c>
      <c r="M9" s="22">
        <f t="shared" si="0"/>
        <v>321</v>
      </c>
      <c r="N9" s="22">
        <f t="shared" si="0"/>
        <v>486</v>
      </c>
      <c r="O9" s="22">
        <f t="shared" si="0"/>
        <v>146</v>
      </c>
      <c r="P9" s="22">
        <f t="shared" si="0"/>
        <v>6.2</v>
      </c>
      <c r="Q9" s="22">
        <v>699.6</v>
      </c>
      <c r="R9" s="109">
        <v>819.6</v>
      </c>
    </row>
    <row r="10" spans="1:18" s="24" customFormat="1" ht="18.75" customHeight="1" thickBot="1" x14ac:dyDescent="0.3">
      <c r="A10" s="305" t="s">
        <v>64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6"/>
      <c r="Q10" s="22"/>
      <c r="R10" s="23"/>
    </row>
    <row r="11" spans="1:18" ht="30.75" customHeight="1" thickBot="1" x14ac:dyDescent="0.3">
      <c r="A11" s="33" t="s">
        <v>192</v>
      </c>
      <c r="B11" s="34">
        <v>2004</v>
      </c>
      <c r="C11" s="34">
        <v>20</v>
      </c>
      <c r="D11" s="107" t="s">
        <v>183</v>
      </c>
      <c r="E11" s="34">
        <v>3</v>
      </c>
      <c r="F11" s="34">
        <v>0</v>
      </c>
      <c r="G11" s="34">
        <v>6</v>
      </c>
      <c r="H11" s="34">
        <v>32</v>
      </c>
      <c r="I11" s="34">
        <v>0</v>
      </c>
      <c r="J11" s="34">
        <v>7</v>
      </c>
      <c r="K11" s="34">
        <v>1</v>
      </c>
      <c r="L11" s="34">
        <v>4</v>
      </c>
      <c r="M11" s="34">
        <v>7</v>
      </c>
      <c r="N11" s="34">
        <v>13</v>
      </c>
      <c r="O11" s="34">
        <v>10</v>
      </c>
      <c r="P11" s="34">
        <v>1</v>
      </c>
      <c r="Q11" s="60">
        <v>60</v>
      </c>
      <c r="R11" s="113">
        <v>100</v>
      </c>
    </row>
    <row r="12" spans="1:18" ht="32.25" thickBot="1" x14ac:dyDescent="0.3">
      <c r="A12" s="9" t="s">
        <v>67</v>
      </c>
      <c r="B12" s="15">
        <v>2004</v>
      </c>
      <c r="C12" s="15">
        <v>124</v>
      </c>
      <c r="D12" s="59" t="s">
        <v>182</v>
      </c>
      <c r="E12" s="39">
        <v>12.5</v>
      </c>
      <c r="F12" s="39">
        <v>12.5</v>
      </c>
      <c r="G12" s="39">
        <v>16.2</v>
      </c>
      <c r="H12" s="39">
        <v>231</v>
      </c>
      <c r="I12" s="39">
        <v>0</v>
      </c>
      <c r="J12" s="39">
        <v>3</v>
      </c>
      <c r="K12" s="39">
        <v>1.25</v>
      </c>
      <c r="L12" s="39">
        <v>1.2030000000000001</v>
      </c>
      <c r="M12" s="39">
        <v>68.7</v>
      </c>
      <c r="N12" s="39">
        <v>82.5</v>
      </c>
      <c r="O12" s="39">
        <v>35</v>
      </c>
      <c r="P12" s="39">
        <v>1.25</v>
      </c>
      <c r="Q12" s="22">
        <v>250</v>
      </c>
      <c r="R12" s="109">
        <v>250</v>
      </c>
    </row>
    <row r="13" spans="1:18" ht="35.25" customHeight="1" thickBot="1" x14ac:dyDescent="0.3">
      <c r="A13" s="9" t="s">
        <v>169</v>
      </c>
      <c r="B13" s="15">
        <v>2004</v>
      </c>
      <c r="C13" s="15" t="s">
        <v>170</v>
      </c>
      <c r="D13" s="59" t="s">
        <v>162</v>
      </c>
      <c r="E13" s="39">
        <v>19</v>
      </c>
      <c r="F13" s="39">
        <v>20</v>
      </c>
      <c r="G13" s="39">
        <v>6</v>
      </c>
      <c r="H13" s="39">
        <v>298</v>
      </c>
      <c r="I13" s="39">
        <v>0</v>
      </c>
      <c r="J13" s="39">
        <v>3</v>
      </c>
      <c r="K13" s="39">
        <v>0</v>
      </c>
      <c r="L13" s="39">
        <v>778</v>
      </c>
      <c r="M13" s="39">
        <v>14</v>
      </c>
      <c r="N13" s="39">
        <v>17</v>
      </c>
      <c r="O13" s="39">
        <v>150</v>
      </c>
      <c r="P13" s="39">
        <v>0</v>
      </c>
      <c r="Q13" s="173">
        <v>150</v>
      </c>
      <c r="R13" s="172">
        <v>200</v>
      </c>
    </row>
    <row r="14" spans="1:18" ht="19.5" customHeight="1" thickBot="1" x14ac:dyDescent="0.3">
      <c r="A14" s="9" t="s">
        <v>60</v>
      </c>
      <c r="B14" s="15">
        <v>2004</v>
      </c>
      <c r="C14" s="15">
        <v>632</v>
      </c>
      <c r="D14" s="59" t="s">
        <v>25</v>
      </c>
      <c r="E14" s="39">
        <v>0</v>
      </c>
      <c r="F14" s="39">
        <v>0</v>
      </c>
      <c r="G14" s="39">
        <v>28</v>
      </c>
      <c r="H14" s="39">
        <v>109</v>
      </c>
      <c r="I14" s="39">
        <v>0</v>
      </c>
      <c r="J14" s="39">
        <v>7</v>
      </c>
      <c r="K14" s="39">
        <v>0</v>
      </c>
      <c r="L14" s="39">
        <v>5</v>
      </c>
      <c r="M14" s="39">
        <v>13</v>
      </c>
      <c r="N14" s="39">
        <v>8</v>
      </c>
      <c r="O14" s="39">
        <v>5</v>
      </c>
      <c r="P14" s="39">
        <v>0</v>
      </c>
      <c r="Q14" s="22">
        <v>200</v>
      </c>
      <c r="R14" s="109">
        <v>200</v>
      </c>
    </row>
    <row r="15" spans="1:18" ht="19.5" customHeight="1" thickBot="1" x14ac:dyDescent="0.3">
      <c r="A15" s="33" t="s">
        <v>30</v>
      </c>
      <c r="B15" s="34"/>
      <c r="C15" s="34"/>
      <c r="D15" s="107" t="s">
        <v>184</v>
      </c>
      <c r="E15" s="34">
        <v>3</v>
      </c>
      <c r="F15" s="34">
        <v>1</v>
      </c>
      <c r="G15" s="34">
        <v>15</v>
      </c>
      <c r="H15" s="34">
        <v>81</v>
      </c>
      <c r="I15" s="34">
        <v>0</v>
      </c>
      <c r="J15" s="34">
        <v>0</v>
      </c>
      <c r="K15" s="34">
        <v>0</v>
      </c>
      <c r="L15" s="34">
        <v>275</v>
      </c>
      <c r="M15" s="34">
        <v>16</v>
      </c>
      <c r="N15" s="34">
        <v>71</v>
      </c>
      <c r="O15" s="34">
        <v>21</v>
      </c>
      <c r="P15" s="34">
        <v>2</v>
      </c>
      <c r="Q15" s="60">
        <v>60</v>
      </c>
      <c r="R15" s="113">
        <v>90</v>
      </c>
    </row>
    <row r="16" spans="1:18" ht="16.5" thickBot="1" x14ac:dyDescent="0.3">
      <c r="A16" s="33" t="s">
        <v>154</v>
      </c>
      <c r="B16" s="34"/>
      <c r="C16" s="34"/>
      <c r="D16" s="126" t="s">
        <v>161</v>
      </c>
      <c r="E16" s="34">
        <v>2.2999999999999998</v>
      </c>
      <c r="F16" s="34">
        <v>0.3</v>
      </c>
      <c r="G16" s="34">
        <v>14.4</v>
      </c>
      <c r="H16" s="34">
        <v>70.8</v>
      </c>
      <c r="I16" s="34">
        <v>0</v>
      </c>
      <c r="J16" s="34">
        <v>0</v>
      </c>
      <c r="K16" s="34">
        <v>0</v>
      </c>
      <c r="L16" s="34">
        <v>0</v>
      </c>
      <c r="M16" s="34">
        <v>6.9</v>
      </c>
      <c r="N16" s="34">
        <v>26.1</v>
      </c>
      <c r="O16" s="34">
        <v>9.9</v>
      </c>
      <c r="P16" s="34">
        <v>1</v>
      </c>
      <c r="Q16" s="60">
        <v>30</v>
      </c>
      <c r="R16" s="113">
        <v>70</v>
      </c>
    </row>
    <row r="17" spans="1:18" ht="16.5" thickBot="1" x14ac:dyDescent="0.3">
      <c r="A17" s="6" t="s">
        <v>27</v>
      </c>
      <c r="B17" s="15"/>
      <c r="C17" s="110"/>
      <c r="D17" s="110"/>
      <c r="E17" s="22">
        <f>SUM(E11:E16)</f>
        <v>39.799999999999997</v>
      </c>
      <c r="F17" s="22">
        <f t="shared" ref="F17:P17" si="1">SUM(F11:F16)</f>
        <v>33.799999999999997</v>
      </c>
      <c r="G17" s="22">
        <f t="shared" si="1"/>
        <v>85.600000000000009</v>
      </c>
      <c r="H17" s="22">
        <f t="shared" si="1"/>
        <v>821.8</v>
      </c>
      <c r="I17" s="22">
        <f t="shared" si="1"/>
        <v>0</v>
      </c>
      <c r="J17" s="22">
        <v>21</v>
      </c>
      <c r="K17" s="22">
        <f t="shared" si="1"/>
        <v>2.25</v>
      </c>
      <c r="L17" s="22">
        <f t="shared" si="1"/>
        <v>1063.203</v>
      </c>
      <c r="M17" s="22">
        <f t="shared" si="1"/>
        <v>125.60000000000001</v>
      </c>
      <c r="N17" s="22">
        <f t="shared" si="1"/>
        <v>217.6</v>
      </c>
      <c r="O17" s="22">
        <f t="shared" si="1"/>
        <v>230.9</v>
      </c>
      <c r="P17" s="22">
        <f t="shared" si="1"/>
        <v>5.25</v>
      </c>
      <c r="Q17" s="22">
        <v>929.8</v>
      </c>
      <c r="R17" s="109">
        <v>1065.0999999999999</v>
      </c>
    </row>
    <row r="18" spans="1:18" s="24" customFormat="1" ht="16.5" thickBot="1" x14ac:dyDescent="0.3">
      <c r="A18" s="305" t="s">
        <v>68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6"/>
      <c r="Q18" s="22"/>
      <c r="R18" s="23"/>
    </row>
    <row r="19" spans="1:18" ht="16.5" thickBot="1" x14ac:dyDescent="0.3">
      <c r="A19" s="9" t="s">
        <v>191</v>
      </c>
      <c r="B19" s="15"/>
      <c r="C19" s="15"/>
      <c r="D19" s="59" t="s">
        <v>22</v>
      </c>
      <c r="E19" s="39">
        <v>4</v>
      </c>
      <c r="F19" s="39">
        <v>4</v>
      </c>
      <c r="G19" s="39">
        <v>29</v>
      </c>
      <c r="H19" s="39">
        <v>67</v>
      </c>
      <c r="I19" s="39">
        <v>0</v>
      </c>
      <c r="J19" s="39">
        <v>0</v>
      </c>
      <c r="K19" s="39">
        <v>0.03</v>
      </c>
      <c r="L19" s="39">
        <v>139</v>
      </c>
      <c r="M19" s="39">
        <v>10</v>
      </c>
      <c r="N19" s="39">
        <v>41</v>
      </c>
      <c r="O19" s="39">
        <v>6</v>
      </c>
      <c r="P19" s="39">
        <v>1</v>
      </c>
      <c r="Q19" s="22">
        <v>10</v>
      </c>
      <c r="R19" s="109">
        <v>15</v>
      </c>
    </row>
    <row r="20" spans="1:18" ht="16.5" thickBot="1" x14ac:dyDescent="0.3">
      <c r="A20" s="9" t="s">
        <v>48</v>
      </c>
      <c r="B20" s="15"/>
      <c r="C20" s="15"/>
      <c r="D20" s="59" t="s">
        <v>25</v>
      </c>
      <c r="E20" s="39">
        <v>1</v>
      </c>
      <c r="F20" s="39">
        <v>0</v>
      </c>
      <c r="G20" s="39">
        <v>9</v>
      </c>
      <c r="H20" s="39">
        <v>38</v>
      </c>
      <c r="I20" s="39">
        <v>0</v>
      </c>
      <c r="J20" s="39">
        <v>2</v>
      </c>
      <c r="K20" s="39">
        <v>0</v>
      </c>
      <c r="L20" s="39">
        <v>6</v>
      </c>
      <c r="M20" s="39">
        <v>7</v>
      </c>
      <c r="N20" s="39">
        <v>7</v>
      </c>
      <c r="O20" s="39">
        <v>4</v>
      </c>
      <c r="P20" s="39">
        <v>0</v>
      </c>
      <c r="Q20" s="22">
        <v>200</v>
      </c>
      <c r="R20" s="109">
        <v>200</v>
      </c>
    </row>
    <row r="21" spans="1:18" ht="16.5" thickBot="1" x14ac:dyDescent="0.3">
      <c r="A21" s="76" t="s">
        <v>62</v>
      </c>
      <c r="B21" s="49"/>
      <c r="C21" s="49"/>
      <c r="D21" s="122" t="s">
        <v>29</v>
      </c>
      <c r="E21" s="123">
        <v>0.43</v>
      </c>
      <c r="F21" s="123">
        <v>0</v>
      </c>
      <c r="G21" s="123">
        <v>11.3</v>
      </c>
      <c r="H21" s="123">
        <v>46</v>
      </c>
      <c r="I21" s="123">
        <v>0</v>
      </c>
      <c r="J21" s="123">
        <v>10</v>
      </c>
      <c r="K21" s="123">
        <v>0.05</v>
      </c>
      <c r="L21" s="123">
        <v>0</v>
      </c>
      <c r="M21" s="123">
        <v>16</v>
      </c>
      <c r="N21" s="123">
        <v>0.3</v>
      </c>
      <c r="O21" s="123">
        <v>0</v>
      </c>
      <c r="P21" s="123">
        <v>2.2000000000000002</v>
      </c>
      <c r="Q21" s="124">
        <v>100</v>
      </c>
      <c r="R21" s="125">
        <v>100</v>
      </c>
    </row>
    <row r="22" spans="1:18" ht="16.5" thickBot="1" x14ac:dyDescent="0.3">
      <c r="A22" s="6" t="s">
        <v>27</v>
      </c>
      <c r="B22" s="15"/>
      <c r="C22" s="15"/>
      <c r="D22" s="59"/>
      <c r="E22" s="22">
        <v>5.43</v>
      </c>
      <c r="F22" s="22">
        <v>4</v>
      </c>
      <c r="G22" s="22">
        <v>49.3</v>
      </c>
      <c r="H22" s="22">
        <v>151</v>
      </c>
      <c r="I22" s="22">
        <v>0.04</v>
      </c>
      <c r="J22" s="22">
        <v>12</v>
      </c>
      <c r="K22" s="22">
        <v>0.08</v>
      </c>
      <c r="L22" s="22">
        <v>145</v>
      </c>
      <c r="M22" s="22">
        <v>256</v>
      </c>
      <c r="N22" s="22">
        <v>48.3</v>
      </c>
      <c r="O22" s="22">
        <v>10</v>
      </c>
      <c r="P22" s="22">
        <v>3.2</v>
      </c>
      <c r="Q22" s="22">
        <v>151</v>
      </c>
      <c r="R22" s="109">
        <v>164</v>
      </c>
    </row>
    <row r="23" spans="1:18" ht="16.5" thickBot="1" x14ac:dyDescent="0.3">
      <c r="A23" s="6" t="s">
        <v>34</v>
      </c>
      <c r="B23" s="15"/>
      <c r="C23" s="15"/>
      <c r="D23" s="59"/>
      <c r="E23" s="22">
        <v>65.180000000000007</v>
      </c>
      <c r="F23" s="22">
        <v>55.7</v>
      </c>
      <c r="G23" s="22">
        <v>242.7</v>
      </c>
      <c r="H23" s="22">
        <v>1780.4</v>
      </c>
      <c r="I23" s="22">
        <f>SUM(I9,I17,I22)</f>
        <v>4.21</v>
      </c>
      <c r="J23" s="22">
        <f>SUM(J9,J17,J22)</f>
        <v>44</v>
      </c>
      <c r="K23" s="22">
        <f>SUM(K9,K17,K22)</f>
        <v>48.379999999999995</v>
      </c>
      <c r="L23" s="22">
        <f>SUM(L9,L17,L22)</f>
        <v>3669.203</v>
      </c>
      <c r="M23" s="22">
        <f>SUM(M9,M17,M22)</f>
        <v>702.6</v>
      </c>
      <c r="N23" s="22">
        <f>AVERAGE(N9,N17,N22)</f>
        <v>250.63333333333333</v>
      </c>
      <c r="O23" s="22">
        <f>SUM(O9,O17,O22)</f>
        <v>386.9</v>
      </c>
      <c r="P23" s="22">
        <f>SUM(P9,P17,P22)</f>
        <v>14.649999999999999</v>
      </c>
      <c r="Q23" s="22">
        <v>1780.4</v>
      </c>
      <c r="R23" s="109">
        <v>1065.0999999999999</v>
      </c>
    </row>
  </sheetData>
  <mergeCells count="10">
    <mergeCell ref="Q2:R2"/>
    <mergeCell ref="A4:P4"/>
    <mergeCell ref="A10:P10"/>
    <mergeCell ref="A18:P18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verticalDpi="4294967295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90" zoomScaleNormal="90" zoomScaleSheetLayoutView="80" workbookViewId="0">
      <selection activeCell="I26" sqref="I26"/>
    </sheetView>
  </sheetViews>
  <sheetFormatPr defaultRowHeight="15" x14ac:dyDescent="0.25"/>
  <cols>
    <col min="1" max="1" width="37.85546875" customWidth="1"/>
    <col min="2" max="2" width="11.7109375" style="1" customWidth="1"/>
    <col min="3" max="3" width="13" style="1" customWidth="1"/>
    <col min="4" max="4" width="10.42578125" style="1" customWidth="1"/>
    <col min="5" max="5" width="9.85546875" customWidth="1"/>
    <col min="6" max="6" width="8.28515625" customWidth="1"/>
    <col min="7" max="7" width="7.140625" customWidth="1"/>
    <col min="8" max="8" width="9.28515625" customWidth="1"/>
    <col min="9" max="9" width="8.140625" customWidth="1"/>
    <col min="10" max="10" width="7.85546875" customWidth="1"/>
    <col min="11" max="11" width="8.85546875" customWidth="1"/>
    <col min="12" max="12" width="8.42578125" customWidth="1"/>
    <col min="13" max="13" width="7.7109375" customWidth="1"/>
    <col min="14" max="14" width="7" customWidth="1"/>
    <col min="15" max="15" width="7.28515625" customWidth="1"/>
    <col min="16" max="16" width="7.42578125" customWidth="1"/>
    <col min="17" max="17" width="9" customWidth="1"/>
    <col min="18" max="18" width="9.140625" customWidth="1"/>
  </cols>
  <sheetData>
    <row r="1" spans="1:19" ht="23.25" thickBot="1" x14ac:dyDescent="0.35">
      <c r="G1" s="43" t="s">
        <v>100</v>
      </c>
      <c r="I1" s="41"/>
    </row>
    <row r="2" spans="1:19" ht="34.5" customHeight="1" thickBot="1" x14ac:dyDescent="0.35">
      <c r="A2" s="359" t="s">
        <v>39</v>
      </c>
      <c r="B2" s="361" t="s">
        <v>1</v>
      </c>
      <c r="C2" s="361" t="s">
        <v>89</v>
      </c>
      <c r="D2" s="361" t="s">
        <v>90</v>
      </c>
      <c r="E2" s="355" t="s">
        <v>6</v>
      </c>
      <c r="F2" s="357"/>
      <c r="G2" s="358"/>
      <c r="H2" s="359" t="s">
        <v>35</v>
      </c>
      <c r="I2" s="355" t="s">
        <v>7</v>
      </c>
      <c r="J2" s="357"/>
      <c r="K2" s="357"/>
      <c r="L2" s="358"/>
      <c r="M2" s="355" t="s">
        <v>8</v>
      </c>
      <c r="N2" s="357"/>
      <c r="O2" s="357"/>
      <c r="P2" s="358"/>
      <c r="Q2" s="355" t="s">
        <v>9</v>
      </c>
      <c r="R2" s="356"/>
      <c r="S2" s="26"/>
    </row>
    <row r="3" spans="1:19" ht="29.25" customHeight="1" thickBot="1" x14ac:dyDescent="0.3">
      <c r="A3" s="360"/>
      <c r="B3" s="362"/>
      <c r="C3" s="363"/>
      <c r="D3" s="363"/>
      <c r="E3" s="140" t="s">
        <v>10</v>
      </c>
      <c r="F3" s="140" t="s">
        <v>11</v>
      </c>
      <c r="G3" s="140" t="s">
        <v>12</v>
      </c>
      <c r="H3" s="360"/>
      <c r="I3" s="140" t="s">
        <v>36</v>
      </c>
      <c r="J3" s="140" t="s">
        <v>13</v>
      </c>
      <c r="K3" s="140" t="s">
        <v>14</v>
      </c>
      <c r="L3" s="140" t="s">
        <v>15</v>
      </c>
      <c r="M3" s="140" t="s">
        <v>16</v>
      </c>
      <c r="N3" s="140" t="s">
        <v>17</v>
      </c>
      <c r="O3" s="140" t="s">
        <v>18</v>
      </c>
      <c r="P3" s="140" t="s">
        <v>19</v>
      </c>
      <c r="Q3" s="141" t="s">
        <v>145</v>
      </c>
      <c r="R3" s="142" t="s">
        <v>147</v>
      </c>
      <c r="S3" s="5"/>
    </row>
    <row r="4" spans="1:19" s="24" customFormat="1" ht="19.5" thickBot="1" x14ac:dyDescent="0.35">
      <c r="A4" s="352" t="s">
        <v>69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143"/>
      <c r="R4" s="144"/>
      <c r="S4" s="29"/>
    </row>
    <row r="5" spans="1:19" s="5" customFormat="1" ht="19.5" customHeight="1" thickBot="1" x14ac:dyDescent="0.35">
      <c r="A5" s="145" t="s">
        <v>155</v>
      </c>
      <c r="B5" s="146" t="s">
        <v>86</v>
      </c>
      <c r="C5" s="147" t="s">
        <v>87</v>
      </c>
      <c r="D5" s="147" t="s">
        <v>162</v>
      </c>
      <c r="E5" s="148">
        <v>11</v>
      </c>
      <c r="F5" s="148">
        <v>12</v>
      </c>
      <c r="G5" s="148">
        <v>50</v>
      </c>
      <c r="H5" s="148">
        <v>360</v>
      </c>
      <c r="I5" s="148">
        <v>0.17</v>
      </c>
      <c r="J5" s="148">
        <v>2</v>
      </c>
      <c r="K5" s="148">
        <v>0.05</v>
      </c>
      <c r="L5" s="148">
        <v>2397</v>
      </c>
      <c r="M5" s="148">
        <v>204</v>
      </c>
      <c r="N5" s="148">
        <v>347</v>
      </c>
      <c r="O5" s="148">
        <v>110</v>
      </c>
      <c r="P5" s="148">
        <v>3</v>
      </c>
      <c r="Q5" s="143">
        <v>150</v>
      </c>
      <c r="R5" s="144">
        <v>200</v>
      </c>
      <c r="S5" s="26"/>
    </row>
    <row r="6" spans="1:19" s="5" customFormat="1" ht="19.5" customHeight="1" thickBot="1" x14ac:dyDescent="0.3">
      <c r="A6" s="149" t="s">
        <v>157</v>
      </c>
      <c r="B6" s="150">
        <v>2004</v>
      </c>
      <c r="C6" s="151">
        <v>6</v>
      </c>
      <c r="D6" s="152" t="s">
        <v>158</v>
      </c>
      <c r="E6" s="150">
        <v>6</v>
      </c>
      <c r="F6" s="150">
        <v>10</v>
      </c>
      <c r="G6" s="150">
        <v>11</v>
      </c>
      <c r="H6" s="150">
        <v>115</v>
      </c>
      <c r="I6" s="150">
        <v>0.15</v>
      </c>
      <c r="J6" s="150">
        <v>0</v>
      </c>
      <c r="K6" s="150">
        <v>4</v>
      </c>
      <c r="L6" s="150">
        <v>331</v>
      </c>
      <c r="M6" s="150">
        <v>11.6</v>
      </c>
      <c r="N6" s="150">
        <v>71</v>
      </c>
      <c r="O6" s="150">
        <v>8</v>
      </c>
      <c r="P6" s="150">
        <v>0</v>
      </c>
      <c r="Q6" s="153">
        <v>30</v>
      </c>
      <c r="R6" s="153">
        <v>40</v>
      </c>
    </row>
    <row r="7" spans="1:19" ht="20.25" customHeight="1" thickBot="1" x14ac:dyDescent="0.35">
      <c r="A7" s="145" t="s">
        <v>42</v>
      </c>
      <c r="B7" s="147">
        <v>2004</v>
      </c>
      <c r="C7" s="147" t="s">
        <v>111</v>
      </c>
      <c r="D7" s="147" t="s">
        <v>76</v>
      </c>
      <c r="E7" s="148">
        <v>4</v>
      </c>
      <c r="F7" s="148">
        <v>4</v>
      </c>
      <c r="G7" s="148">
        <v>26</v>
      </c>
      <c r="H7" s="148">
        <v>149</v>
      </c>
      <c r="I7" s="148">
        <v>0</v>
      </c>
      <c r="J7" s="148">
        <v>1</v>
      </c>
      <c r="K7" s="148">
        <v>0</v>
      </c>
      <c r="L7" s="148">
        <v>51</v>
      </c>
      <c r="M7" s="148">
        <v>123</v>
      </c>
      <c r="N7" s="148">
        <v>116</v>
      </c>
      <c r="O7" s="148">
        <v>22</v>
      </c>
      <c r="P7" s="154">
        <v>1</v>
      </c>
      <c r="Q7" s="155">
        <v>200</v>
      </c>
      <c r="R7" s="156">
        <v>200</v>
      </c>
      <c r="S7" s="26"/>
    </row>
    <row r="8" spans="1:19" ht="18.75" customHeight="1" thickBot="1" x14ac:dyDescent="0.35">
      <c r="A8" s="157" t="s">
        <v>26</v>
      </c>
      <c r="B8" s="154"/>
      <c r="C8" s="154"/>
      <c r="D8" s="158" t="s">
        <v>150</v>
      </c>
      <c r="E8" s="154">
        <v>4.7</v>
      </c>
      <c r="F8" s="154">
        <v>0.6</v>
      </c>
      <c r="G8" s="154">
        <v>28.8</v>
      </c>
      <c r="H8" s="154">
        <v>141.6</v>
      </c>
      <c r="I8" s="154">
        <v>0</v>
      </c>
      <c r="J8" s="154">
        <v>0</v>
      </c>
      <c r="K8" s="154">
        <v>0</v>
      </c>
      <c r="L8" s="154">
        <v>0</v>
      </c>
      <c r="M8" s="154">
        <v>13</v>
      </c>
      <c r="N8" s="154">
        <v>52</v>
      </c>
      <c r="O8" s="154">
        <v>18</v>
      </c>
      <c r="P8" s="154">
        <v>2</v>
      </c>
      <c r="Q8" s="155">
        <v>80</v>
      </c>
      <c r="R8" s="156">
        <v>80</v>
      </c>
      <c r="S8" s="26"/>
    </row>
    <row r="9" spans="1:19" ht="22.5" customHeight="1" thickBot="1" x14ac:dyDescent="0.35">
      <c r="A9" s="159" t="s">
        <v>27</v>
      </c>
      <c r="B9" s="146"/>
      <c r="C9" s="147"/>
      <c r="D9" s="147"/>
      <c r="E9" s="143">
        <f>SUM(E5:E8)</f>
        <v>25.7</v>
      </c>
      <c r="F9" s="143">
        <v>19.37</v>
      </c>
      <c r="G9" s="143">
        <f t="shared" ref="G9:P9" si="0">SUM(G5:G8)</f>
        <v>115.8</v>
      </c>
      <c r="H9" s="143">
        <f t="shared" si="0"/>
        <v>765.6</v>
      </c>
      <c r="I9" s="143">
        <f t="shared" si="0"/>
        <v>0.32</v>
      </c>
      <c r="J9" s="143">
        <f t="shared" si="0"/>
        <v>3</v>
      </c>
      <c r="K9" s="143">
        <f t="shared" si="0"/>
        <v>4.05</v>
      </c>
      <c r="L9" s="143">
        <f t="shared" si="0"/>
        <v>2779</v>
      </c>
      <c r="M9" s="143">
        <f t="shared" si="0"/>
        <v>351.6</v>
      </c>
      <c r="N9" s="143">
        <f t="shared" si="0"/>
        <v>586</v>
      </c>
      <c r="O9" s="143">
        <f t="shared" si="0"/>
        <v>158</v>
      </c>
      <c r="P9" s="143">
        <f t="shared" si="0"/>
        <v>6</v>
      </c>
      <c r="Q9" s="143">
        <v>765.6</v>
      </c>
      <c r="R9" s="144">
        <v>885.6</v>
      </c>
      <c r="S9" s="26"/>
    </row>
    <row r="10" spans="1:19" s="25" customFormat="1" ht="19.5" thickBot="1" x14ac:dyDescent="0.35">
      <c r="A10" s="352" t="s">
        <v>70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4"/>
      <c r="Q10" s="143"/>
      <c r="R10" s="144"/>
      <c r="S10" s="29"/>
    </row>
    <row r="11" spans="1:19" s="25" customFormat="1" ht="19.5" thickBot="1" x14ac:dyDescent="0.35">
      <c r="A11" s="33" t="s">
        <v>167</v>
      </c>
      <c r="B11" s="34">
        <v>2004</v>
      </c>
      <c r="C11" s="34">
        <v>20</v>
      </c>
      <c r="D11" s="107" t="s">
        <v>183</v>
      </c>
      <c r="E11" s="34">
        <v>1</v>
      </c>
      <c r="F11" s="34">
        <v>0</v>
      </c>
      <c r="G11" s="34">
        <v>2</v>
      </c>
      <c r="H11" s="34">
        <v>12</v>
      </c>
      <c r="I11" s="34">
        <v>0</v>
      </c>
      <c r="J11" s="34">
        <v>13</v>
      </c>
      <c r="K11" s="34">
        <v>1</v>
      </c>
      <c r="L11" s="34">
        <v>4</v>
      </c>
      <c r="M11" s="34">
        <v>7</v>
      </c>
      <c r="N11" s="34">
        <v>13</v>
      </c>
      <c r="O11" s="34">
        <v>10</v>
      </c>
      <c r="P11" s="34">
        <v>1</v>
      </c>
      <c r="Q11" s="60">
        <v>60</v>
      </c>
      <c r="R11" s="113">
        <v>100</v>
      </c>
      <c r="S11" s="29"/>
    </row>
    <row r="12" spans="1:19" s="5" customFormat="1" ht="21.75" customHeight="1" thickBot="1" x14ac:dyDescent="0.3">
      <c r="A12" s="9" t="s">
        <v>59</v>
      </c>
      <c r="B12" s="15">
        <v>2004</v>
      </c>
      <c r="C12" s="15">
        <v>110</v>
      </c>
      <c r="D12" s="59" t="s">
        <v>203</v>
      </c>
      <c r="E12" s="39">
        <v>14.5</v>
      </c>
      <c r="F12" s="39">
        <v>17.399999999999999</v>
      </c>
      <c r="G12" s="39">
        <v>18.899999999999999</v>
      </c>
      <c r="H12" s="39">
        <v>257</v>
      </c>
      <c r="I12" s="39">
        <v>0</v>
      </c>
      <c r="J12" s="39">
        <v>15</v>
      </c>
      <c r="K12" s="39">
        <v>1.4</v>
      </c>
      <c r="L12" s="39">
        <v>1162</v>
      </c>
      <c r="M12" s="39">
        <v>82.9</v>
      </c>
      <c r="N12" s="39">
        <v>90.1</v>
      </c>
      <c r="O12" s="39">
        <v>39.200000000000003</v>
      </c>
      <c r="P12" s="39">
        <v>1.4</v>
      </c>
      <c r="Q12" s="136">
        <v>250</v>
      </c>
      <c r="R12" s="133">
        <v>250</v>
      </c>
    </row>
    <row r="13" spans="1:19" s="5" customFormat="1" ht="16.5" customHeight="1" thickBot="1" x14ac:dyDescent="0.35">
      <c r="A13" s="145" t="s">
        <v>226</v>
      </c>
      <c r="B13" s="146" t="s">
        <v>86</v>
      </c>
      <c r="C13" s="146" t="s">
        <v>227</v>
      </c>
      <c r="D13" s="147" t="s">
        <v>228</v>
      </c>
      <c r="E13" s="148">
        <v>13</v>
      </c>
      <c r="F13" s="148">
        <v>9</v>
      </c>
      <c r="G13" s="148">
        <v>12</v>
      </c>
      <c r="H13" s="148">
        <v>479</v>
      </c>
      <c r="I13" s="148">
        <v>0</v>
      </c>
      <c r="J13" s="148">
        <v>3.2</v>
      </c>
      <c r="K13" s="148">
        <v>0</v>
      </c>
      <c r="L13" s="148">
        <v>896</v>
      </c>
      <c r="M13" s="148">
        <v>55</v>
      </c>
      <c r="N13" s="148">
        <v>186</v>
      </c>
      <c r="O13" s="148">
        <v>26</v>
      </c>
      <c r="P13" s="148">
        <v>1</v>
      </c>
      <c r="Q13" s="143">
        <v>225</v>
      </c>
      <c r="R13" s="144">
        <v>280</v>
      </c>
      <c r="S13" s="26"/>
    </row>
    <row r="14" spans="1:19" s="5" customFormat="1" ht="16.5" customHeight="1" thickBot="1" x14ac:dyDescent="0.35">
      <c r="A14" s="145" t="s">
        <v>71</v>
      </c>
      <c r="B14" s="146">
        <v>2004</v>
      </c>
      <c r="C14" s="146" t="s">
        <v>84</v>
      </c>
      <c r="D14" s="147" t="s">
        <v>25</v>
      </c>
      <c r="E14" s="148">
        <v>0</v>
      </c>
      <c r="F14" s="148">
        <v>0</v>
      </c>
      <c r="G14" s="148">
        <v>23</v>
      </c>
      <c r="H14" s="148">
        <v>93</v>
      </c>
      <c r="I14" s="148">
        <v>0.1</v>
      </c>
      <c r="J14" s="148">
        <v>0</v>
      </c>
      <c r="K14" s="148">
        <v>3.5</v>
      </c>
      <c r="L14" s="148">
        <v>2</v>
      </c>
      <c r="M14" s="148">
        <v>40</v>
      </c>
      <c r="N14" s="148">
        <v>14</v>
      </c>
      <c r="O14" s="148">
        <v>5</v>
      </c>
      <c r="P14" s="148">
        <v>1</v>
      </c>
      <c r="Q14" s="143">
        <v>200</v>
      </c>
      <c r="R14" s="144">
        <v>200</v>
      </c>
      <c r="S14" s="26"/>
    </row>
    <row r="15" spans="1:19" s="5" customFormat="1" ht="17.25" customHeight="1" thickBot="1" x14ac:dyDescent="0.35">
      <c r="A15" s="33" t="s">
        <v>30</v>
      </c>
      <c r="B15" s="34"/>
      <c r="C15" s="34"/>
      <c r="D15" s="107" t="s">
        <v>184</v>
      </c>
      <c r="E15" s="34">
        <v>3</v>
      </c>
      <c r="F15" s="34">
        <v>1</v>
      </c>
      <c r="G15" s="34">
        <v>15</v>
      </c>
      <c r="H15" s="34">
        <v>81</v>
      </c>
      <c r="I15" s="34">
        <v>0</v>
      </c>
      <c r="J15" s="34">
        <v>0</v>
      </c>
      <c r="K15" s="34">
        <v>0</v>
      </c>
      <c r="L15" s="34">
        <v>275</v>
      </c>
      <c r="M15" s="34">
        <v>16</v>
      </c>
      <c r="N15" s="34">
        <v>71</v>
      </c>
      <c r="O15" s="34">
        <v>21</v>
      </c>
      <c r="P15" s="34">
        <v>2</v>
      </c>
      <c r="Q15" s="60">
        <v>60</v>
      </c>
      <c r="R15" s="113">
        <v>90</v>
      </c>
      <c r="S15" s="26"/>
    </row>
    <row r="16" spans="1:19" s="24" customFormat="1" ht="23.25" customHeight="1" thickBot="1" x14ac:dyDescent="0.35">
      <c r="A16" s="33" t="s">
        <v>154</v>
      </c>
      <c r="B16" s="34"/>
      <c r="C16" s="34"/>
      <c r="D16" s="126" t="s">
        <v>161</v>
      </c>
      <c r="E16" s="34">
        <v>2.2999999999999998</v>
      </c>
      <c r="F16" s="34">
        <v>0.3</v>
      </c>
      <c r="G16" s="34">
        <v>14.4</v>
      </c>
      <c r="H16" s="34">
        <v>70.8</v>
      </c>
      <c r="I16" s="34">
        <v>0</v>
      </c>
      <c r="J16" s="34">
        <v>0</v>
      </c>
      <c r="K16" s="34">
        <v>0</v>
      </c>
      <c r="L16" s="34">
        <v>0</v>
      </c>
      <c r="M16" s="34">
        <v>6.9</v>
      </c>
      <c r="N16" s="34">
        <v>26.1</v>
      </c>
      <c r="O16" s="34">
        <v>9.9</v>
      </c>
      <c r="P16" s="34">
        <v>1</v>
      </c>
      <c r="Q16" s="60">
        <v>30</v>
      </c>
      <c r="R16" s="113">
        <v>70</v>
      </c>
      <c r="S16" s="29"/>
    </row>
    <row r="17" spans="1:19" s="5" customFormat="1" ht="17.25" customHeight="1" thickBot="1" x14ac:dyDescent="0.35">
      <c r="A17" s="159" t="s">
        <v>27</v>
      </c>
      <c r="B17" s="146"/>
      <c r="C17" s="146"/>
      <c r="D17" s="147"/>
      <c r="E17" s="143">
        <v>33.799999999999997</v>
      </c>
      <c r="F17" s="143">
        <v>35.700000000000003</v>
      </c>
      <c r="G17" s="143">
        <v>85.3</v>
      </c>
      <c r="H17" s="143">
        <v>992.8</v>
      </c>
      <c r="I17" s="143">
        <f>SUM(I12:I14)</f>
        <v>0.1</v>
      </c>
      <c r="J17" s="143">
        <v>31.2</v>
      </c>
      <c r="K17" s="143">
        <v>18.899999999999999</v>
      </c>
      <c r="L17" s="143">
        <v>3123</v>
      </c>
      <c r="M17" s="143">
        <v>221.8</v>
      </c>
      <c r="N17" s="143">
        <v>511.2</v>
      </c>
      <c r="O17" s="160">
        <v>147.1</v>
      </c>
      <c r="P17" s="143">
        <v>9.35</v>
      </c>
      <c r="Q17" s="143">
        <v>992.8</v>
      </c>
      <c r="R17" s="144">
        <v>1119.9000000000001</v>
      </c>
      <c r="S17" s="26"/>
    </row>
    <row r="18" spans="1:19" s="5" customFormat="1" ht="15.75" customHeight="1" thickBot="1" x14ac:dyDescent="0.35">
      <c r="A18" s="352" t="s">
        <v>72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4"/>
      <c r="Q18" s="143"/>
      <c r="R18" s="144"/>
      <c r="S18" s="26"/>
    </row>
    <row r="19" spans="1:19" s="5" customFormat="1" ht="15.75" customHeight="1" thickBot="1" x14ac:dyDescent="0.35">
      <c r="A19" s="157" t="s">
        <v>33</v>
      </c>
      <c r="B19" s="161"/>
      <c r="C19" s="161"/>
      <c r="D19" s="154" t="s">
        <v>25</v>
      </c>
      <c r="E19" s="154">
        <v>6</v>
      </c>
      <c r="F19" s="154">
        <v>6</v>
      </c>
      <c r="G19" s="154">
        <v>21.8</v>
      </c>
      <c r="H19" s="154">
        <v>121</v>
      </c>
      <c r="I19" s="154">
        <v>0.1</v>
      </c>
      <c r="J19" s="154">
        <v>0</v>
      </c>
      <c r="K19" s="154">
        <v>90</v>
      </c>
      <c r="L19" s="154">
        <v>0</v>
      </c>
      <c r="M19" s="154">
        <v>202.5</v>
      </c>
      <c r="N19" s="154">
        <v>160.5</v>
      </c>
      <c r="O19" s="154">
        <v>22.5</v>
      </c>
      <c r="P19" s="154">
        <v>0.15</v>
      </c>
      <c r="Q19" s="155">
        <v>200</v>
      </c>
      <c r="R19" s="156">
        <v>200</v>
      </c>
      <c r="S19" s="26"/>
    </row>
    <row r="20" spans="1:19" s="5" customFormat="1" ht="16.5" thickBot="1" x14ac:dyDescent="0.3">
      <c r="A20" s="145" t="s">
        <v>149</v>
      </c>
      <c r="B20" s="146"/>
      <c r="C20" s="146"/>
      <c r="D20" s="147" t="s">
        <v>25</v>
      </c>
      <c r="E20" s="148">
        <v>5.9</v>
      </c>
      <c r="F20" s="148">
        <v>0</v>
      </c>
      <c r="G20" s="148">
        <v>9.9</v>
      </c>
      <c r="H20" s="148">
        <v>106</v>
      </c>
      <c r="I20" s="148">
        <v>0.12</v>
      </c>
      <c r="J20" s="148">
        <v>7</v>
      </c>
      <c r="K20" s="148">
        <v>10.36</v>
      </c>
      <c r="L20" s="148">
        <v>0.24</v>
      </c>
      <c r="M20" s="148">
        <v>121</v>
      </c>
      <c r="N20" s="148">
        <v>182</v>
      </c>
      <c r="O20" s="148">
        <v>16.899999999999999</v>
      </c>
      <c r="P20" s="148">
        <v>0.2</v>
      </c>
      <c r="Q20" s="148">
        <v>200</v>
      </c>
      <c r="R20" s="162">
        <v>200</v>
      </c>
    </row>
    <row r="21" spans="1:19" s="5" customFormat="1" ht="18.75" customHeight="1" thickBot="1" x14ac:dyDescent="0.35">
      <c r="A21" s="163" t="s">
        <v>62</v>
      </c>
      <c r="B21" s="164"/>
      <c r="C21" s="164"/>
      <c r="D21" s="165" t="s">
        <v>29</v>
      </c>
      <c r="E21" s="166">
        <v>0.43</v>
      </c>
      <c r="F21" s="166">
        <v>0</v>
      </c>
      <c r="G21" s="166">
        <v>11.3</v>
      </c>
      <c r="H21" s="166">
        <v>46</v>
      </c>
      <c r="I21" s="166">
        <v>0.04</v>
      </c>
      <c r="J21" s="166">
        <v>13</v>
      </c>
      <c r="K21" s="166">
        <v>0.05</v>
      </c>
      <c r="L21" s="166">
        <v>0</v>
      </c>
      <c r="M21" s="166">
        <v>16</v>
      </c>
      <c r="N21" s="166">
        <v>0.3</v>
      </c>
      <c r="O21" s="166">
        <v>0</v>
      </c>
      <c r="P21" s="166">
        <v>2.2000000000000002</v>
      </c>
      <c r="Q21" s="166">
        <v>100</v>
      </c>
      <c r="R21" s="167">
        <v>100</v>
      </c>
      <c r="S21" s="26"/>
    </row>
    <row r="22" spans="1:19" ht="15.75" thickBot="1" x14ac:dyDescent="0.3">
      <c r="A22" s="168" t="s">
        <v>27</v>
      </c>
      <c r="B22" s="164"/>
      <c r="C22" s="164"/>
      <c r="D22" s="165"/>
      <c r="E22" s="169">
        <v>12.3</v>
      </c>
      <c r="F22" s="169">
        <v>6</v>
      </c>
      <c r="G22" s="169">
        <v>43</v>
      </c>
      <c r="H22" s="169">
        <v>273</v>
      </c>
      <c r="I22" s="169">
        <v>0.26</v>
      </c>
      <c r="J22" s="169">
        <v>20</v>
      </c>
      <c r="K22" s="169">
        <v>100.4</v>
      </c>
      <c r="L22" s="169">
        <v>0.24</v>
      </c>
      <c r="M22" s="169">
        <v>339.5</v>
      </c>
      <c r="N22" s="169">
        <v>342.8</v>
      </c>
      <c r="O22" s="169">
        <v>39.4</v>
      </c>
      <c r="P22" s="169">
        <v>2.5499999999999998</v>
      </c>
      <c r="Q22" s="169">
        <v>273</v>
      </c>
      <c r="R22" s="170">
        <v>273</v>
      </c>
    </row>
    <row r="23" spans="1:19" ht="16.5" customHeight="1" thickBot="1" x14ac:dyDescent="0.3">
      <c r="A23" s="159" t="s">
        <v>34</v>
      </c>
      <c r="B23" s="146"/>
      <c r="C23" s="146"/>
      <c r="D23" s="147"/>
      <c r="E23" s="143">
        <f t="shared" ref="E23:P23" si="1">SUM(E9,E17,E22)</f>
        <v>71.8</v>
      </c>
      <c r="F23" s="143">
        <v>71.83</v>
      </c>
      <c r="G23" s="143">
        <f t="shared" si="1"/>
        <v>244.1</v>
      </c>
      <c r="H23" s="143">
        <f t="shared" si="1"/>
        <v>2031.4</v>
      </c>
      <c r="I23" s="143">
        <f t="shared" si="1"/>
        <v>0.68</v>
      </c>
      <c r="J23" s="143">
        <f t="shared" si="1"/>
        <v>54.2</v>
      </c>
      <c r="K23" s="143">
        <f t="shared" si="1"/>
        <v>123.35000000000001</v>
      </c>
      <c r="L23" s="143">
        <f t="shared" si="1"/>
        <v>5902.24</v>
      </c>
      <c r="M23" s="143">
        <f t="shared" si="1"/>
        <v>912.90000000000009</v>
      </c>
      <c r="N23" s="143">
        <f t="shared" si="1"/>
        <v>1440</v>
      </c>
      <c r="O23" s="143">
        <f t="shared" si="1"/>
        <v>344.5</v>
      </c>
      <c r="P23" s="143">
        <f t="shared" si="1"/>
        <v>17.899999999999999</v>
      </c>
      <c r="Q23" s="143">
        <v>2031.4</v>
      </c>
      <c r="R23" s="144">
        <v>2278.5</v>
      </c>
    </row>
    <row r="24" spans="1:19" ht="15.75" x14ac:dyDescent="0.25">
      <c r="A24" s="5"/>
      <c r="B24" s="16"/>
      <c r="C24" s="16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9" ht="15.75" x14ac:dyDescent="0.25">
      <c r="A25" s="5"/>
      <c r="B25" s="16"/>
      <c r="C25" s="16"/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mergeCells count="12">
    <mergeCell ref="A4:P4"/>
    <mergeCell ref="A10:P10"/>
    <mergeCell ref="A18:P18"/>
    <mergeCell ref="Q2:R2"/>
    <mergeCell ref="M2:P2"/>
    <mergeCell ref="A2:A3"/>
    <mergeCell ref="B2:B3"/>
    <mergeCell ref="E2:G2"/>
    <mergeCell ref="H2:H3"/>
    <mergeCell ref="I2:L2"/>
    <mergeCell ref="D2:D3"/>
    <mergeCell ref="C2:C3"/>
  </mergeCells>
  <printOptions horizontalCentered="1" verticalCentered="1"/>
  <pageMargins left="0.25" right="0.25" top="0.75" bottom="0.75" header="0.3" footer="0.3"/>
  <pageSetup paperSize="9" scale="75" orientation="landscape" verticalDpi="4294967295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Лист11!Область_печати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Пользователь Windows</cp:lastModifiedBy>
  <cp:lastPrinted>2021-03-23T09:01:54Z</cp:lastPrinted>
  <dcterms:created xsi:type="dcterms:W3CDTF">2014-02-12T08:26:55Z</dcterms:created>
  <dcterms:modified xsi:type="dcterms:W3CDTF">2021-04-19T07:00:05Z</dcterms:modified>
</cp:coreProperties>
</file>